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48" windowWidth="15576" windowHeight="1098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r:id="rId6"/>
    <sheet name="Лист1" sheetId="17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'!$D$2:$D$285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'!$A$1:$BB$260</definedName>
  </definedNames>
  <calcPr calcId="124519"/>
</workbook>
</file>

<file path=xl/calcChain.xml><?xml version="1.0" encoding="utf-8"?>
<calcChain xmlns="http://schemas.openxmlformats.org/spreadsheetml/2006/main">
  <c r="F152" i="13"/>
  <c r="E152"/>
  <c r="F154"/>
  <c r="F155"/>
  <c r="F156"/>
  <c r="R18"/>
  <c r="Q18"/>
  <c r="R15"/>
  <c r="Q15"/>
  <c r="S102"/>
  <c r="S103"/>
  <c r="R102"/>
  <c r="Q102"/>
  <c r="R42"/>
  <c r="R45"/>
  <c r="Q45"/>
  <c r="N45"/>
  <c r="Q42"/>
  <c r="O45"/>
  <c r="O42"/>
  <c r="N42"/>
  <c r="F48"/>
  <c r="F47"/>
  <c r="F42"/>
  <c r="F45"/>
  <c r="R31"/>
  <c r="Q31"/>
  <c r="R34"/>
  <c r="Q34"/>
  <c r="G40"/>
  <c r="G39"/>
  <c r="G36"/>
  <c r="F40"/>
  <c r="F39"/>
  <c r="F38"/>
  <c r="F37"/>
  <c r="F36" s="1"/>
  <c r="E36"/>
  <c r="E39"/>
  <c r="E38"/>
  <c r="E37"/>
  <c r="R10"/>
  <c r="Q10"/>
  <c r="R13"/>
  <c r="Q13"/>
  <c r="AY115"/>
  <c r="R115"/>
  <c r="Q115"/>
  <c r="R134"/>
  <c r="Q134"/>
  <c r="O134"/>
  <c r="N134"/>
  <c r="AY134"/>
  <c r="AY135"/>
  <c r="AY119"/>
  <c r="AY74"/>
  <c r="AY73"/>
  <c r="S141"/>
  <c r="R141"/>
  <c r="F144"/>
  <c r="Q141"/>
  <c r="G74"/>
  <c r="G73"/>
  <c r="F73"/>
  <c r="S113"/>
  <c r="F32"/>
  <c r="E34"/>
  <c r="E33"/>
  <c r="E32"/>
  <c r="E40"/>
  <c r="S119"/>
  <c r="S136"/>
  <c r="G119"/>
  <c r="G136"/>
  <c r="S137"/>
  <c r="G137"/>
  <c r="E12"/>
  <c r="E235"/>
  <c r="E13"/>
  <c r="E249"/>
  <c r="F224"/>
  <c r="F208"/>
  <c r="F204"/>
  <c r="F200"/>
  <c r="F196"/>
  <c r="F192"/>
  <c r="F188"/>
  <c r="F183"/>
  <c r="F179"/>
  <c r="F175"/>
  <c r="F171"/>
  <c r="F167"/>
  <c r="F157"/>
  <c r="F163"/>
  <c r="E221"/>
  <c r="E223"/>
  <c r="E224"/>
  <c r="E208"/>
  <c r="E204"/>
  <c r="E200"/>
  <c r="E196"/>
  <c r="E192"/>
  <c r="E188"/>
  <c r="E183"/>
  <c r="E179"/>
  <c r="E175"/>
  <c r="E171"/>
  <c r="E167"/>
  <c r="E163"/>
  <c r="E157"/>
  <c r="E154"/>
  <c r="S15" l="1"/>
  <c r="E236"/>
  <c r="E10"/>
  <c r="E128"/>
  <c r="E117"/>
  <c r="E110"/>
  <c r="E76"/>
  <c r="E75"/>
  <c r="E74"/>
  <c r="E45" s="1"/>
  <c r="E73"/>
  <c r="N241" l="1"/>
  <c r="N238" s="1"/>
  <c r="O238" s="1"/>
  <c r="P238" s="1"/>
  <c r="O18"/>
  <c r="N18"/>
  <c r="N15" s="1"/>
  <c r="G103"/>
  <c r="F19"/>
  <c r="F17"/>
  <c r="F16"/>
  <c r="E19"/>
  <c r="E17"/>
  <c r="E16"/>
  <c r="E248"/>
  <c r="F110"/>
  <c r="F109"/>
  <c r="F104" s="1"/>
  <c r="F117"/>
  <c r="F115" s="1"/>
  <c r="E149"/>
  <c r="E146" s="1"/>
  <c r="P18" l="1"/>
  <c r="O15"/>
  <c r="P15" s="1"/>
  <c r="O241"/>
  <c r="P241" s="1"/>
  <c r="F107"/>
  <c r="E225"/>
  <c r="E156" s="1"/>
  <c r="O67" l="1"/>
  <c r="N67"/>
  <c r="F68"/>
  <c r="G68" s="1"/>
  <c r="F69"/>
  <c r="G69" s="1"/>
  <c r="F70"/>
  <c r="G70" s="1"/>
  <c r="F89"/>
  <c r="G89" s="1"/>
  <c r="F90"/>
  <c r="G90" s="1"/>
  <c r="F135"/>
  <c r="O144"/>
  <c r="O141" s="1"/>
  <c r="P70"/>
  <c r="P69"/>
  <c r="P90"/>
  <c r="P68"/>
  <c r="P135"/>
  <c r="E109"/>
  <c r="F67" l="1"/>
  <c r="G67" s="1"/>
  <c r="O13"/>
  <c r="F134"/>
  <c r="G135"/>
  <c r="P67"/>
  <c r="F11"/>
  <c r="F241" l="1"/>
  <c r="O34"/>
  <c r="O10"/>
  <c r="F105"/>
  <c r="F13" s="1"/>
  <c r="F34" s="1"/>
  <c r="L225"/>
  <c r="L224"/>
  <c r="F214"/>
  <c r="L212"/>
  <c r="L208"/>
  <c r="L204"/>
  <c r="L200"/>
  <c r="L196"/>
  <c r="L192"/>
  <c r="L188"/>
  <c r="L183"/>
  <c r="L179"/>
  <c r="L175"/>
  <c r="L171"/>
  <c r="L167"/>
  <c r="F140" l="1"/>
  <c r="O31"/>
  <c r="F238"/>
  <c r="F18"/>
  <c r="F102"/>
  <c r="F141"/>
  <c r="L221"/>
  <c r="L163"/>
  <c r="L157"/>
  <c r="F15" l="1"/>
  <c r="F235"/>
  <c r="F12" s="1"/>
  <c r="F33" s="1"/>
  <c r="F234"/>
  <c r="G153" l="1"/>
  <c r="I216"/>
  <c r="E216"/>
  <c r="I212"/>
  <c r="E212"/>
  <c r="I208"/>
  <c r="I204"/>
  <c r="I200"/>
  <c r="I196"/>
  <c r="I192"/>
  <c r="I188"/>
  <c r="I183"/>
  <c r="I179"/>
  <c r="I171"/>
  <c r="I167"/>
  <c r="I163"/>
  <c r="G158"/>
  <c r="G162"/>
  <c r="G165"/>
  <c r="G166"/>
  <c r="G169"/>
  <c r="G170"/>
  <c r="G173"/>
  <c r="G177"/>
  <c r="G178"/>
  <c r="G181"/>
  <c r="G182"/>
  <c r="G186"/>
  <c r="G187"/>
  <c r="G190"/>
  <c r="G191"/>
  <c r="G194"/>
  <c r="G195"/>
  <c r="G198"/>
  <c r="G202"/>
  <c r="G206"/>
  <c r="G207"/>
  <c r="G210"/>
  <c r="G214"/>
  <c r="G218"/>
  <c r="G220"/>
  <c r="G223"/>
  <c r="H163"/>
  <c r="H157"/>
  <c r="I157"/>
  <c r="H152"/>
  <c r="H225"/>
  <c r="H156" s="1"/>
  <c r="I225"/>
  <c r="H224"/>
  <c r="H155" s="1"/>
  <c r="I224"/>
  <c r="I155" s="1"/>
  <c r="G160"/>
  <c r="G164"/>
  <c r="G168"/>
  <c r="G172"/>
  <c r="G176"/>
  <c r="G180"/>
  <c r="G184"/>
  <c r="G189"/>
  <c r="G193"/>
  <c r="G197"/>
  <c r="G201"/>
  <c r="G205"/>
  <c r="F209"/>
  <c r="G209" s="1"/>
  <c r="F213"/>
  <c r="G213" s="1"/>
  <c r="F212"/>
  <c r="F217"/>
  <c r="G217" s="1"/>
  <c r="F216"/>
  <c r="F236" l="1"/>
  <c r="I221"/>
  <c r="I152" s="1"/>
  <c r="G199"/>
  <c r="G203"/>
  <c r="G212"/>
  <c r="G208"/>
  <c r="F225"/>
  <c r="I156"/>
  <c r="G216"/>
  <c r="E49"/>
  <c r="E142" s="1"/>
  <c r="G142" s="1"/>
  <c r="E43" l="1"/>
  <c r="E11"/>
  <c r="E234"/>
  <c r="G234" s="1"/>
  <c r="E48"/>
  <c r="F221"/>
  <c r="F237"/>
  <c r="F14" s="1"/>
  <c r="E143"/>
  <c r="E104"/>
  <c r="E139" s="1"/>
  <c r="E127"/>
  <c r="E134"/>
  <c r="G134" s="1"/>
  <c r="G11" l="1"/>
  <c r="F10"/>
  <c r="E115"/>
  <c r="E241"/>
  <c r="G241" s="1"/>
  <c r="G143"/>
  <c r="E105"/>
  <c r="G105" s="1"/>
  <c r="F233"/>
  <c r="F31" l="1"/>
  <c r="E238"/>
  <c r="E18"/>
  <c r="G18" s="1"/>
  <c r="E140"/>
  <c r="E102"/>
  <c r="G102" s="1"/>
  <c r="AY14"/>
  <c r="AY35" s="1"/>
  <c r="AJ14"/>
  <c r="AJ35" s="1"/>
  <c r="AJ12"/>
  <c r="Z14"/>
  <c r="Z35" s="1"/>
  <c r="Z12"/>
  <c r="N14"/>
  <c r="N35" s="1"/>
  <c r="N12"/>
  <c r="AY143"/>
  <c r="AY235" s="1"/>
  <c r="AY149"/>
  <c r="AY24" s="1"/>
  <c r="AY148"/>
  <c r="AY23" s="1"/>
  <c r="E44"/>
  <c r="Z42"/>
  <c r="Z45" s="1"/>
  <c r="Z144" s="1"/>
  <c r="AJ51"/>
  <c r="AJ42" s="1"/>
  <c r="AJ45" s="1"/>
  <c r="AJ144" s="1"/>
  <c r="AY45"/>
  <c r="AY144" s="1"/>
  <c r="AY236" s="1"/>
  <c r="AY13" s="1"/>
  <c r="AY34" s="1"/>
  <c r="AY44"/>
  <c r="AY107"/>
  <c r="AY146" s="1"/>
  <c r="AY102"/>
  <c r="Z80"/>
  <c r="Z77"/>
  <c r="AY48"/>
  <c r="E155"/>
  <c r="G188"/>
  <c r="G204"/>
  <c r="G200"/>
  <c r="G196"/>
  <c r="G192"/>
  <c r="G183"/>
  <c r="G179"/>
  <c r="G175"/>
  <c r="G171"/>
  <c r="G167"/>
  <c r="G163"/>
  <c r="G157"/>
  <c r="E24"/>
  <c r="E148"/>
  <c r="E23" s="1"/>
  <c r="E15" l="1"/>
  <c r="G15" s="1"/>
  <c r="G238"/>
  <c r="AY21"/>
  <c r="E138"/>
  <c r="G140"/>
  <c r="N144"/>
  <c r="AY42"/>
  <c r="G155"/>
  <c r="G224"/>
  <c r="Z141"/>
  <c r="Z236"/>
  <c r="AJ236"/>
  <c r="AJ141"/>
  <c r="AY12"/>
  <c r="AY233"/>
  <c r="E21"/>
  <c r="Z33"/>
  <c r="AJ33"/>
  <c r="AY141"/>
  <c r="N33"/>
  <c r="G235"/>
  <c r="E107"/>
  <c r="E80"/>
  <c r="E77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P144" i="13" l="1"/>
  <c r="N236"/>
  <c r="E47"/>
  <c r="N141"/>
  <c r="P141" s="1"/>
  <c r="G152"/>
  <c r="G225"/>
  <c r="G156" s="1"/>
  <c r="E144"/>
  <c r="E237"/>
  <c r="AY10"/>
  <c r="AY33"/>
  <c r="AY31" s="1"/>
  <c r="AJ13"/>
  <c r="AJ233"/>
  <c r="Z13"/>
  <c r="Z233"/>
  <c r="E42"/>
  <c r="C14" i="8"/>
  <c r="D14" s="1"/>
  <c r="C19"/>
  <c r="D19" s="1"/>
  <c r="D5"/>
  <c r="G12" i="13" l="1"/>
  <c r="N13"/>
  <c r="O236"/>
  <c r="N233"/>
  <c r="G34"/>
  <c r="G144"/>
  <c r="E141"/>
  <c r="G141" s="1"/>
  <c r="E14"/>
  <c r="G237"/>
  <c r="G221"/>
  <c r="N10"/>
  <c r="P10" s="1"/>
  <c r="Z34"/>
  <c r="Z31" s="1"/>
  <c r="Z10"/>
  <c r="AJ34"/>
  <c r="AJ31" s="1"/>
  <c r="AJ10"/>
  <c r="C24" i="8"/>
  <c r="D24"/>
  <c r="P236" i="13" l="1"/>
  <c r="O233"/>
  <c r="P233" s="1"/>
  <c r="N34"/>
  <c r="P13"/>
  <c r="G14"/>
  <c r="G236"/>
  <c r="E233"/>
  <c r="G233" l="1"/>
  <c r="P34"/>
  <c r="N31"/>
  <c r="P31" s="1"/>
  <c r="E31"/>
  <c r="G31" s="1"/>
  <c r="G13"/>
  <c r="G10"/>
</calcChain>
</file>

<file path=xl/comments1.xml><?xml version="1.0" encoding="utf-8"?>
<comments xmlns="http://schemas.openxmlformats.org/spreadsheetml/2006/main">
  <authors>
    <author>Автор</author>
  </authors>
  <commentList>
    <comment ref="I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<sst xmlns="http://schemas.openxmlformats.org/spreadsheetml/2006/main" count="1304" uniqueCount="477">
  <si>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</si>
  <si>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</si>
  <si>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</si>
  <si>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</si>
  <si>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</si>
  <si>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</si>
  <si>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</si>
  <si>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</si>
  <si>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</si>
  <si>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</si>
  <si>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</si>
  <si>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</si>
  <si>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</si>
  <si>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</si>
  <si>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</si>
  <si>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</si>
  <si>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</si>
  <si>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</si>
  <si>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</si>
  <si>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</si>
  <si>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</si>
  <si>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</si>
  <si>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</si>
  <si>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</si>
  <si>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</si>
  <si>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</si>
  <si>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</si>
  <si>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</si>
  <si>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</si>
  <si>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</si>
  <si>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</si>
  <si>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</si>
  <si>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</si>
  <si>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</si>
  <si>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</si>
  <si>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</si>
  <si>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</si>
  <si>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</si>
  <si>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</si>
  <si>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</si>
  <si>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</si>
  <si>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</si>
  <si>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</si>
  <si>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</si>
  <si>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</si>
  <si>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</si>
  <si>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</si>
  <si>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</si>
  <si>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</si>
  <si>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</si>
  <si>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</si>
  <si>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</si>
  <si>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</si>
  <si>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</si>
  <si>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</si>
  <si>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</si>
  <si>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</si>
  <si>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</si>
  <si>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</si>
  <si>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</si>
  <si>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</si>
  <si>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</si>
  <si>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</si>
  <si>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</si>
  <si>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</si>
  <si>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</si>
  <si>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</si>
  <si>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</si>
  <si>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</si>
  <si>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</si>
  <si>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</si>
  <si>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</si>
  <si>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</si>
  <si>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</si>
  <si>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</si>
  <si>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</si>
  <si>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</si>
  <si>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</si>
  <si>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</si>
  <si>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</si>
  <si>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</si>
  <si>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</si>
  <si>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</si>
  <si>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</si>
  <si>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</si>
  <si>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</si>
  <si>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</si>
  <si>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</si>
  <si>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</si>
  <si>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</si>
  <si>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</si>
  <si>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</si>
  <si>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</si>
  <si>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</si>
  <si>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</si>
  <si>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</si>
  <si>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</si>
  <si>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</si>
  <si>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</si>
  <si>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</si>
  <si>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</si>
  <si>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</si>
  <si>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</si>
  <si>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</si>
  <si>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</si>
  <si>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</si>
  <si>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</si>
  <si>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</si>
  <si>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</si>
  <si>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</si>
  <si>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</si>
  <si>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</si>
  <si>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</si>
  <si>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</si>
  <si>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</si>
  <si>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</si>
  <si>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</si>
  <si>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</si>
  <si>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</si>
  <si>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</si>
  <si>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</si>
  <si>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</si>
  <si>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</si>
  <si>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</si>
  <si>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</si>
  <si>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</si>
  <si>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</si>
  <si>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</si>
  <si>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</si>
  <si>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</si>
  <si>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</si>
  <si>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</si>
  <si>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</si>
  <si>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</si>
  <si>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</si>
  <si>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</si>
  <si>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</si>
  <si>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</si>
  <si>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</si>
  <si>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</si>
  <si>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</si>
  <si>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</si>
  <si>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</si>
  <si>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</si>
  <si>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</si>
  <si>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</si>
  <si>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</si>
  <si>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</si>
  <si>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</si>
  <si>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</si>
  <si>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</si>
  <si>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</si>
  <si>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</si>
  <si>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</si>
  <si>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</si>
  <si>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</si>
  <si>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</si>
  <si>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</si>
  <si>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</si>
  <si>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</si>
  <si>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</si>
  <si>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</si>
  <si>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</si>
  <si>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</si>
  <si>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</si>
  <si>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</si>
  <si>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</si>
  <si>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</si>
  <si>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</si>
  <si>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</si>
  <si>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</si>
  <si>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</si>
  <si>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</si>
  <si>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</si>
  <si>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</si>
  <si>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</si>
  <si>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</si>
  <si>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</si>
  <si>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</si>
  <si>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</si>
  <si>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</si>
  <si>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</si>
  <si>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</si>
  <si>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</si>
  <si>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</si>
  <si>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</si>
  <si>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</si>
  <si>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</si>
  <si>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</si>
  <si>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</si>
  <si>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</si>
  <si>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</si>
  <si>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</si>
  <si>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</si>
  <si>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</si>
  <si>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</si>
  <si>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</si>
  <si>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</si>
  <si>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</si>
  <si>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</si>
  <si>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</si>
  <si>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</si>
  <si>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</si>
  <si>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</si>
  <si>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</si>
  <si>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</si>
  <si>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</si>
  <si>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</si>
  <si>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</si>
  <si>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</si>
  <si>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</si>
  <si>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</si>
  <si>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</si>
  <si>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</si>
  <si>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</si>
  <si>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</si>
  <si>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</si>
  <si>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</si>
  <si>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</si>
  <si>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</si>
  <si>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</si>
  <si>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</si>
  <si>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</si>
  <si>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</si>
  <si>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</si>
  <si>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</si>
  <si>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</si>
  <si>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</si>
  <si>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</si>
  <si>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</si>
  <si>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</si>
  <si>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</si>
  <si>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</si>
  <si>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</si>
  <si>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</si>
  <si>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</si>
  <si>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</si>
  <si>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</si>
  <si>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</si>
  <si>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</si>
  <si>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</si>
  <si>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</si>
  <si>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</si>
  <si>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</si>
  <si>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</si>
  <si>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</si>
  <si>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</si>
  <si>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</si>
  <si>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</si>
  <si>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</si>
  <si>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</si>
  <si>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</si>
  <si>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</si>
  <si>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</si>
  <si>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</si>
  <si>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</si>
  <si>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</si>
  <si>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</si>
  <si>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</si>
  <si>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</si>
  <si>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</si>
  <si>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График (сетевой график)реализации  муниципальной программы</t>
  </si>
  <si>
    <t>и т.д.</t>
  </si>
  <si>
    <t>Всего по муниципальной программе (в разрезе исполнителей, соисполнителей):</t>
  </si>
  <si>
    <t xml:space="preserve">Ответственный исполнитель (наименование)
</t>
  </si>
  <si>
    <t xml:space="preserve">Соисполнитель 2 (наименование)
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</si>
  <si>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</si>
  <si>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</si>
  <si>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2.1.1.</t>
  </si>
  <si>
    <t>Базовый показатель на начало реализации муниципальной программы</t>
  </si>
  <si>
    <t>Значение показателя на ___ год</t>
  </si>
  <si>
    <t>1.1.1.</t>
  </si>
  <si>
    <t>1.</t>
  </si>
  <si>
    <t>2.</t>
  </si>
  <si>
    <t>3.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</si>
  <si>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</si>
  <si>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</si>
  <si>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</si>
  <si>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</si>
  <si>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</si>
  <si>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</si>
  <si>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</si>
  <si>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</si>
  <si>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</si>
  <si>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Исполнитель: ФИО, должность, тел.: 8 (3466) _____________________________________</t>
  </si>
  <si>
    <t>Руководитель структурного подзразделения администрации района(муниципальго учреждения района______________________</t>
  </si>
  <si>
    <t>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</si>
  <si>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</si>
  <si>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Таблица 1</t>
  </si>
  <si>
    <t>в том числе по проектам, портфелям проектов района (в том числе направленные на реализацию национальных и федеральных проектов Российской Федерации)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</si>
  <si>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</si>
  <si>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</si>
  <si>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</si>
  <si>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</si>
  <si>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проекты, портфели проектов района (в том числе направленные на реализацию национальных и федеральных проектов Российской Федерации):</t>
  </si>
  <si>
    <t>Всего по муниципальной программе:</t>
  </si>
  <si>
    <t>в том числе инвестиции в объекты муниципальной собственности</t>
  </si>
  <si>
    <t>план на 2019 год *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</si>
  <si>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</si>
  <si>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</si>
  <si>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</si>
  <si>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</si>
  <si>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</si>
  <si>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</si>
  <si>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2</t>
  </si>
  <si>
    <t>Создание условий для развития поддержки одаренных детей и молодежи,  художественного образования, профессионального искусства, библиотечного дела,сохранения нематериального и материального наследия, стимулирования культурного разнообразия, реализации инновационных проектов в архивах,  направленных на укрепление гражданского единства, развития кадрового потенциала, (показатель1,2,3,4)</t>
  </si>
  <si>
    <t>управление культуры администрации района</t>
  </si>
  <si>
    <t>в том числе объем средств бюджета района, выделяемый негосударственным организациям, в том числе социально ориентированным некоммерческим организациям, на предоставление услуг (работ) в сфере культуры</t>
  </si>
  <si>
    <t>Обеспечение информатизации общедоступных библиотек, в том числе:</t>
  </si>
  <si>
    <t>Подключение общедоступных библиотек к сети Интернет</t>
  </si>
  <si>
    <t>Перевод документов в машиночитаемые форматы</t>
  </si>
  <si>
    <t>Автоматизация библиотек, приобретение автоматизированных рабочих мест, модернизация парка персональных компьютеров, программного обеспечения, периферийного и мультимедийного оборудования, проведение локально-вычислительных сетей</t>
  </si>
  <si>
    <t>Комплектование библиотечных, в том числе книжных фондов</t>
  </si>
  <si>
    <t>Подписка (приобретение) периодических изданий</t>
  </si>
  <si>
    <t>Обновление электронных баз данных</t>
  </si>
  <si>
    <t>Mодернизация библиотек сельских поселений</t>
  </si>
  <si>
    <t xml:space="preserve">1.1.2. </t>
  </si>
  <si>
    <t xml:space="preserve">Комплектование библиотечных фондов </t>
  </si>
  <si>
    <t xml:space="preserve">1.1.3. </t>
  </si>
  <si>
    <t>Оформление подписки на периодические издания</t>
  </si>
  <si>
    <t xml:space="preserve">1.1.4. </t>
  </si>
  <si>
    <t>Региональный конкурс детских талантов «Северная Звезда»</t>
  </si>
  <si>
    <t>муниципальноеавтономное учреждение «Межпоселенческая библиотека»</t>
  </si>
  <si>
    <t>районное муниципальное автономное учреждение «Межпоселенческий культурно-досуговый комплекс  «Арлекино»</t>
  </si>
  <si>
    <t xml:space="preserve">1.1.5. </t>
  </si>
  <si>
    <t>Участие в международных, межрегиональных, всероссийских, окружных фестивалях, выставках и конкурсах, в том числе обеспечение участие мастеров муниципального автономного учреждения «Межпоселенческий центр национальных промыслов и ремесел» в федеральных и региональных выставках и ярмарках</t>
  </si>
  <si>
    <t xml:space="preserve">управление культуры администрации района, муниципальные учреждения культуры </t>
  </si>
  <si>
    <t xml:space="preserve">всего </t>
  </si>
  <si>
    <t>Районный фестиваль искусств «Мое сердце – Нижневартовский район», в том числе организация и проведение выставки-ярмарки народных художественных промыслов  и ремесел народов, проживающих на территории района «Хоровод дружбы», с  включением  обучающих мастер-классов</t>
  </si>
  <si>
    <t xml:space="preserve">1.1.8. </t>
  </si>
  <si>
    <t xml:space="preserve">1.1.9. </t>
  </si>
  <si>
    <t>Районный татаро-башкирский праздник «Сабантуй»</t>
  </si>
  <si>
    <t xml:space="preserve">1.1.10. </t>
  </si>
  <si>
    <t>Открытый региональный фестиваль Югорских народов «Россыпи Югры»</t>
  </si>
  <si>
    <t>районное муниципальное автономноеучреждение «Межпоселенческий культурно-досуговый комплекс  «Арлекино»</t>
  </si>
  <si>
    <t xml:space="preserve">1.1.11. </t>
  </si>
  <si>
    <t>Организация семинаров, мастер-классов, курсов повышения квалификации для работников культуры и дополнительного образования в сфере культуры, в том числе в сфере народных художественных промыслов  и ремесел</t>
  </si>
  <si>
    <t>II Открытая региональная краеведческая конференция им. Ю.К. Вэллы</t>
  </si>
  <si>
    <t>муниципальное автономноеучреждение»«Межпоселенческая библиотека»</t>
  </si>
  <si>
    <t>1.1.16</t>
  </si>
  <si>
    <t>Малые (Детские) Вэловские чтения «Кладезь народной мудрости», посвященные 70-летию Ю.К. Вэллы (Айваседы)</t>
  </si>
  <si>
    <t>муниципальноеавтономноеучреждение «Межпоселенческая библиотека»</t>
  </si>
  <si>
    <t>1.1.17</t>
  </si>
  <si>
    <t>Организация и проведение конкурса на присуждение грантов Нижневартовского района для поддержки проектов и программ для приобщения населения к культурному и природному наследию района</t>
  </si>
  <si>
    <t xml:space="preserve">муниципальное авто-номное учреждение «Межпоселенческий  центр национальных промыслов и ремесел» </t>
  </si>
  <si>
    <t>1.1.18</t>
  </si>
  <si>
    <t>Итого по  основному мероприятию 1.1</t>
  </si>
  <si>
    <t>Укрепление материально-технической базы учреждений культуры и искусства (показатель 1,2)</t>
  </si>
  <si>
    <t xml:space="preserve">Приобретение музыкальных инструментов, мебели, сценических костюмов, сценической обуви, специализированного оборудования, художественных материалов для учреждений культуры, изготовление выставочных баннеров </t>
  </si>
  <si>
    <t>муниципальные автономные учреждения культуры, администрации городских  и сельских поселений</t>
  </si>
  <si>
    <t>Итого по  основному мероприятию 1.2</t>
  </si>
  <si>
    <t>Подпрограмма 2. Укрепление единого культурного пространства в Нижневартовском районе</t>
  </si>
  <si>
    <t>Подпрограмма 1. Обеспечение прав граждан на доступ к культурным ценностям и информации»</t>
  </si>
  <si>
    <t>"Культурное пространство Нижневартовского района", постановление администрации района от 26.10.2018 № 2456</t>
  </si>
  <si>
    <t>Обеспечение деятельности муниципальных учреждений культуры и искусства»(показатель 1,2, 3, 4)</t>
  </si>
  <si>
    <t xml:space="preserve">Сохранение и развитие кадрового потенциала  муниципальных автономных организации дополнительного образования    (субсидия) </t>
  </si>
  <si>
    <t>Приобретение канцелярских товаров, расходных и хозяйственных материалов для муниципальных автономных организации дополнительного образования    (субсидия)</t>
  </si>
  <si>
    <t>Обеспечение муниципальных автономных организации дополнительного образования коммунальными услугами, транспортными услугами, услугами связи, услугами по содержанию имущества, прочими услугами (субсидия)</t>
  </si>
  <si>
    <t>муниципальные автономные организации дополнительного образования</t>
  </si>
  <si>
    <t>2.1.2.</t>
  </si>
  <si>
    <t>2.1.3.</t>
  </si>
  <si>
    <t>Сохранение и развитие кадрового потенциала муниципального автономного учреждения «Межпоселенческая библиотека» (субсидия)</t>
  </si>
  <si>
    <t>2.1.4.</t>
  </si>
  <si>
    <t>Приобретение канцелярских товаров, расходных и хозяйственных материалов для  муниципального автономного учреждения «Межпоселенческая библиотека» (субсидия)</t>
  </si>
  <si>
    <t>2.1.5.</t>
  </si>
  <si>
    <t xml:space="preserve">Обеспечение муниципального
автономного учреждения «Межпоселенческаябиблиотека» коммунальными услугами, транспортными услугами, услугами связи, услугами по содержанию имущества, прочими услугами (субсидия)
</t>
  </si>
  <si>
    <t>2.1.6.</t>
  </si>
  <si>
    <t xml:space="preserve">муниципальное автономноеучреждение
«Межпоселенческая библиотека»
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</si>
  <si>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</si>
  <si>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</si>
  <si>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</si>
  <si>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</si>
  <si>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</si>
  <si>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</si>
  <si>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</si>
  <si>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</si>
  <si>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</si>
  <si>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Сохранение и развитие кадрового потенциала муниципальных автономных учреждений культурно-досугового типа                           (субсидия)</t>
  </si>
  <si>
    <t xml:space="preserve">Обеспечение муниципальных автономных учреждений культурно-досугового типа  коммунальными услугами, транспортными услугами, услугами связи, услугами по содержанию имущества, прочими услугами (субсидия) </t>
  </si>
  <si>
    <t>Приобретение канцелярских товаров, расходных и хозяйственных материалов для  муниципальных автономных учреждений культурно-досугового типа  (субсидия)</t>
  </si>
  <si>
    <t>муниципальные автономные учреждения культурно-досугового типа</t>
  </si>
  <si>
    <t>Сохранение и развитие кадрового потенциала муниципального автономного учреждения «Межпоселенческий центр национальных промыслов и ремесел» (субсидия)</t>
  </si>
  <si>
    <t>Обеспечение муниципального автономного учреждения «Межпоселенческий центр национальных промыслов и ремесел»коммунальными услугами, транспортными услугами, услугами связи, услугами по содержанию имущества, прочими услугами                                  (субсидия)</t>
  </si>
  <si>
    <t>Приобретение канцелярских товаров, расходных и хозяйственных материалов для  муниципального автономного учреждения «Межпоселенческий центр национальных промыслов и ремесел»» (субсидия)</t>
  </si>
  <si>
    <t xml:space="preserve">Сохранение и развитие кадрового потенциала муниципального казенного учреждения «Учреждение хозяйственного обеспечения  муниципальных учреждений Нижневартовского района» </t>
  </si>
  <si>
    <t>Обеспечение муниципального казенного учреждения«Учреждение хозяйственного обеспечения  муниципальных учреждений Нижневартовского района»</t>
  </si>
  <si>
    <t>Приобретение канцелярских товаров, расходных и хозяйственных материалов для  муниципального казенного учреждения «Учреждение хозяйственного обеспечения  муниципальных учреждений Нижневартовского района»</t>
  </si>
  <si>
    <t>муниципальное казенное учреждение «Учреждение хозяйственного обеспечения  муниципальных учреждений Нижневартовского района»</t>
  </si>
  <si>
    <t>муниципальное автономноеучреждение «Межпоселенческий центр национальных промыслов и ремесел</t>
  </si>
  <si>
    <t xml:space="preserve">Соисполнитель : муниципальное казенное учреждение  «Управление капитального строительства по застройке Нижневартовского района»
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</si>
  <si>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"Культурное пространство Нижневартовского района", постановление администрации района от 26.10.2018 № 2456  __________________________________________________________________________                                                                                                   </t>
    </r>
  </si>
  <si>
    <t>Увеличение числа граждан, принимающих участие в культурной деятельности  (% к базовому значению)*</t>
  </si>
  <si>
    <t>Увеличение числа обращений к цифровым ресурсам культуры (% к базовому значению)</t>
  </si>
  <si>
    <t>Количество организаций культуры, получивших современное оборудование (единиц)</t>
  </si>
  <si>
    <t>Увеличение доли граждан, получивших услуги в негосударственных, в том числе некоммерческих, организациях, в общем числе граждан, получивших услуги в сфере культуры(%)</t>
  </si>
  <si>
    <t>Доля средств местного бюджета, выделяемая негосударственным организациям, в том числе социально ориентированным некоммерческим организациям, на предоставление услуг (работ) в сфере культуры,(%)</t>
  </si>
  <si>
    <t xml:space="preserve">26 228
тыс.человек
</t>
  </si>
  <si>
    <t xml:space="preserve">77 735
тыс.обращений
77 735
тыс.обращений
</t>
  </si>
  <si>
    <t xml:space="preserve">2
(600 человек)
</t>
  </si>
  <si>
    <t>СОГЛАСОВАНО:</t>
  </si>
  <si>
    <t>_________________________(подпись)</t>
  </si>
  <si>
    <t xml:space="preserve"> ГРАФИК </t>
  </si>
  <si>
    <t>"Культурное простраство Нижневартовского района"</t>
  </si>
  <si>
    <t xml:space="preserve">Руководитель программы </t>
  </si>
  <si>
    <t>А.В. Бабишева</t>
  </si>
  <si>
    <t>1.2.1.1.</t>
  </si>
  <si>
    <t>муниципальные автономные оргаизации дополнительного образования детей</t>
  </si>
  <si>
    <t>1.2.1.2.</t>
  </si>
  <si>
    <t>администрация сельского  поселения Ларьяк</t>
  </si>
  <si>
    <t>1.2.2</t>
  </si>
  <si>
    <t>Ремонт учреждений культуры, объектов культуры</t>
  </si>
  <si>
    <t xml:space="preserve"> муниципальное казенное учредение  «Управление капитального строительства по застройке Нижневартовского района» ( далее-МКУ "УКС"</t>
  </si>
  <si>
    <t>1.2.2.1.</t>
  </si>
  <si>
    <t>Здание муниципальной автономной организации дополнительного образования "Ларьякская детская школа искусств", частичный ремонт кровли</t>
  </si>
  <si>
    <t>МКУ "УКС"</t>
  </si>
  <si>
    <t>1.2.2.2.</t>
  </si>
  <si>
    <t>Здание районного муниципального автономного  учреждения "Межпоселенческий культурно-досуговый комплекс "Арлекино</t>
  </si>
  <si>
    <t>1.2.2.3.</t>
  </si>
  <si>
    <t>Здание муниципальной автономной организации дополнительного образования "Ваховская детская школа искусств"</t>
  </si>
  <si>
    <t>1.2.2.4.</t>
  </si>
  <si>
    <t>с.Варьеган,  дом-музей Вэллы Ю.К.</t>
  </si>
  <si>
    <t>1.2.2.5</t>
  </si>
  <si>
    <t>Центральная районная библиотека  в пгт. Излучинск по ул. Энергетиков 4</t>
  </si>
  <si>
    <t>1.2.2.6</t>
  </si>
  <si>
    <t>Центральная районная библиотека  в пгт. Излучинск по ул. Энергетиков 6</t>
  </si>
  <si>
    <t>1.2.3.</t>
  </si>
  <si>
    <t>Подготовка проектно-сметной документации зданий учреждений культуры, объектов культуры</t>
  </si>
  <si>
    <t>1.2.3.1.</t>
  </si>
  <si>
    <t>п. Ваховск,  культурно-оздоровительный комплекс (сельский дом культуры, библиотека, детская музыкальная школа, физкультурно-спортивный комплекс)</t>
  </si>
  <si>
    <t>1.2.3.2.</t>
  </si>
  <si>
    <t xml:space="preserve">пгт. Излучинск , Этнотуристический комплекс "От Ваха до Агана" </t>
  </si>
  <si>
    <t>1.2.3.3.</t>
  </si>
  <si>
    <t>Сельский дом культуры д.Вата Нижневартовского района (корректировка проекта)</t>
  </si>
  <si>
    <t>1.2.3.4.</t>
  </si>
  <si>
    <t>1.2.4.</t>
  </si>
  <si>
    <t>Строительство объектов культуры в Нижневартовском районе</t>
  </si>
  <si>
    <t>1.2.4.1.</t>
  </si>
  <si>
    <t>Строительство  культурно-образовательного комплекса в с.Ларьяк</t>
  </si>
  <si>
    <t>1.2.4.2.</t>
  </si>
  <si>
    <t>Строительство сельского дома культуры в д. Вата</t>
  </si>
  <si>
    <t>1.2.5.</t>
  </si>
  <si>
    <t>Выполнение научно-реставрационного отчета по сохранению объекта культурного наследия регионального значения «Усадьба П.А. Кайдалова в составе дома купца Кайдалова, амбара» расположенных в селе Ларьяк</t>
  </si>
  <si>
    <t>Исполняющий обязанности начальника управления культуры__________________________ А.В.Бабишева</t>
  </si>
  <si>
    <t>Исполнитель:Кадырова Н.Н  41-59-50_____________________________________</t>
  </si>
  <si>
    <t>Специалист  департамента финансов администрации района___________________ В.В.Шадрина</t>
  </si>
  <si>
    <t>Соисполнитель:администрация сельского поселения Ларьяк</t>
  </si>
  <si>
    <t>Соисполнитель:администрация сельского поселения Зайцева Речка</t>
  </si>
  <si>
    <t xml:space="preserve">исполняющий обязанности заместителя Главы  района </t>
  </si>
  <si>
    <t xml:space="preserve">         по социальным вопросам</t>
  </si>
  <si>
    <t>М.В. Любомирская</t>
  </si>
  <si>
    <t xml:space="preserve">управление культуры администрации </t>
  </si>
  <si>
    <t>мку  "Управление капитального строительства по застройке Нижневартовскоого района"</t>
  </si>
  <si>
    <t>админситрация сельского поселения Ларьяк</t>
  </si>
  <si>
    <t>-</t>
  </si>
  <si>
    <t xml:space="preserve"> -    </t>
  </si>
  <si>
    <t>1.1.19</t>
  </si>
  <si>
    <t>Проведение независимой оценки качества оказания услуг населению учреждениями культуры</t>
  </si>
  <si>
    <t>1.2.1.3.</t>
  </si>
  <si>
    <t>администрация сельского  поселения Зайцева речка</t>
  </si>
  <si>
    <t>1.2.2.7</t>
  </si>
  <si>
    <t>1.2.2.8</t>
  </si>
  <si>
    <t>Сельский дом культуры  и уличная сцена в с. Ларьяк по ул. Гагарина, д. 14</t>
  </si>
  <si>
    <t>Здание детской школы искусств  в селе Ларьяк, ул. Кербунова, д. 23а</t>
  </si>
  <si>
    <t>Музей в сельском поселенииАган, ул. Рыбников, 25</t>
  </si>
  <si>
    <t>1.2.2.9</t>
  </si>
  <si>
    <t>1.2.3.5</t>
  </si>
  <si>
    <t>Мастерская национальных промыслов и ремесел «Варьтэ-кат» в селе КорликиНижневартовского района</t>
  </si>
  <si>
    <t xml:space="preserve"> </t>
  </si>
  <si>
    <t>реализации в апреле  2019  году муниципальной программы</t>
  </si>
  <si>
    <t>реализованы средства  местного бюджета на 100%</t>
  </si>
  <si>
    <t>2.4</t>
  </si>
  <si>
    <t>админситрация сельского поселения Зайцева речка</t>
  </si>
  <si>
    <t>подпрограмма 1Средства подпрограммы реализованы на 3,3%</t>
  </si>
  <si>
    <t>реализованы средства  местного бюджета на 27,7%</t>
  </si>
  <si>
    <t>реализованы средства  местного бюджета на 2,9%</t>
  </si>
  <si>
    <t xml:space="preserve">                          Состоялась  II Открытая региональная краеведческая конференция им. Ю.К. Вэллы,  начато строительство культурно-образовательного крмплекса в с. Ларьяк, начато сторительство сельскогодома культуры в д. Вата, оформлена подписка на 60 периодиеских изданий в МАУ "Межпоселенческая библиотека", состоялось комплектование библиотечных фондов: для жителей района приобретено 1965 экземпляров книг,  учащиеся детских Новоаганской детской школы искусств приняли участие  в VIII окружном конкурсе юных пианистов "Волшебные клавиши" в  г.Сургут (13 марта - 15 марта 2019 года), учашиеся  МАОДО «Охтеурская ДШИ» приняли участие в VII Международном арт-пленэре «Страна магнолий» в  г.Сочи   (08.05. – 12.05.2019).         
</t>
  </si>
  <si>
    <t>Целевые показатели муниципальной программы "Культурное пространство Нижневартовского района"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</si>
</sst>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0.0"/>
    <numFmt numFmtId="165" formatCode="#,##0.0"/>
    <numFmt numFmtId="166" formatCode="#,##0.0_ ;\-#,##0.0\ "/>
    <numFmt numFmtId="167" formatCode="#,##0.000"/>
    <numFmt numFmtId="168" formatCode="_-* #,##0.0_р_._-;\-* #,##0.0_р_._-;_-* &quot;-&quot;?_р_._-;_-@_-"/>
    <numFmt numFmtId="169" formatCode="#,##0_ ;\-#,##0\ "/>
    <numFmt numFmtId="170" formatCode="#,##0.00_ ;\-#,##0.00\ "/>
    <numFmt numFmtId="171" formatCode="0.0%"/>
  </numFmts>
  <fonts count="4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793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6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6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2" xfId="0" applyNumberFormat="1" applyFont="1" applyFill="1" applyBorder="1" applyAlignment="1" applyProtection="1">
      <alignment horizontal="center" vertical="top" wrapText="1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5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55" xfId="0" applyNumberFormat="1" applyFont="1" applyFill="1" applyBorder="1" applyAlignment="1" applyProtection="1">
      <alignment horizontal="center" vertical="top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26" xfId="0" applyNumberFormat="1" applyFont="1" applyFill="1" applyBorder="1" applyAlignment="1" applyProtection="1">
      <alignment horizontal="center" vertical="center" wrapText="1"/>
    </xf>
    <xf numFmtId="0" fontId="19" fillId="0" borderId="60" xfId="0" applyNumberFormat="1" applyFont="1" applyFill="1" applyBorder="1" applyAlignment="1" applyProtection="1">
      <alignment horizontal="center" vertical="center" wrapText="1"/>
    </xf>
    <xf numFmtId="0" fontId="19" fillId="0" borderId="43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168" fontId="18" fillId="0" borderId="11" xfId="2" applyNumberFormat="1" applyFont="1" applyFill="1" applyBorder="1" applyAlignment="1" applyProtection="1">
      <alignment horizontal="right" vertical="top" wrapText="1"/>
    </xf>
    <xf numFmtId="168" fontId="18" fillId="0" borderId="5" xfId="2" applyNumberFormat="1" applyFont="1" applyFill="1" applyBorder="1" applyAlignment="1" applyProtection="1">
      <alignment horizontal="right" vertical="top" wrapText="1"/>
    </xf>
    <xf numFmtId="168" fontId="18" fillId="0" borderId="35" xfId="2" applyNumberFormat="1" applyFont="1" applyFill="1" applyBorder="1" applyAlignment="1" applyProtection="1">
      <alignment horizontal="right" vertical="top" wrapText="1"/>
    </xf>
    <xf numFmtId="10" fontId="18" fillId="0" borderId="5" xfId="2" applyNumberFormat="1" applyFont="1" applyFill="1" applyBorder="1" applyAlignment="1" applyProtection="1">
      <alignment horizontal="right" vertical="top" wrapText="1"/>
    </xf>
    <xf numFmtId="168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11" xfId="2" applyNumberFormat="1" applyFont="1" applyFill="1" applyBorder="1" applyAlignment="1" applyProtection="1">
      <alignment horizontal="right" vertical="top" wrapText="1"/>
    </xf>
    <xf numFmtId="168" fontId="18" fillId="0" borderId="3" xfId="2" applyNumberFormat="1" applyFont="1" applyFill="1" applyBorder="1" applyAlignment="1" applyProtection="1">
      <alignment horizontal="right" vertical="top" wrapText="1"/>
    </xf>
    <xf numFmtId="168" fontId="18" fillId="0" borderId="65" xfId="2" applyNumberFormat="1" applyFont="1" applyFill="1" applyBorder="1" applyAlignment="1" applyProtection="1">
      <alignment horizontal="right" vertical="top" wrapText="1"/>
    </xf>
    <xf numFmtId="10" fontId="18" fillId="0" borderId="40" xfId="2" applyNumberFormat="1" applyFont="1" applyFill="1" applyBorder="1" applyAlignment="1" applyProtection="1">
      <alignment horizontal="right" vertical="top" wrapText="1"/>
    </xf>
    <xf numFmtId="10" fontId="18" fillId="0" borderId="71" xfId="2" applyNumberFormat="1" applyFont="1" applyFill="1" applyBorder="1" applyAlignment="1" applyProtection="1">
      <alignment horizontal="right" vertical="top" wrapText="1"/>
    </xf>
    <xf numFmtId="168" fontId="18" fillId="0" borderId="38" xfId="2" applyNumberFormat="1" applyFont="1" applyFill="1" applyBorder="1" applyAlignment="1" applyProtection="1">
      <alignment horizontal="right" vertical="top" wrapText="1"/>
    </xf>
    <xf numFmtId="168" fontId="18" fillId="0" borderId="69" xfId="2" applyNumberFormat="1" applyFont="1" applyFill="1" applyBorder="1" applyAlignment="1" applyProtection="1">
      <alignment horizontal="right" vertical="top" wrapText="1"/>
    </xf>
    <xf numFmtId="168" fontId="18" fillId="0" borderId="34" xfId="2" applyNumberFormat="1" applyFont="1" applyFill="1" applyBorder="1" applyAlignment="1" applyProtection="1">
      <alignment horizontal="right" vertical="top" wrapText="1"/>
    </xf>
    <xf numFmtId="10" fontId="18" fillId="0" borderId="34" xfId="2" applyNumberFormat="1" applyFont="1" applyFill="1" applyBorder="1" applyAlignment="1" applyProtection="1">
      <alignment horizontal="right" vertical="top" wrapText="1"/>
    </xf>
    <xf numFmtId="168" fontId="19" fillId="0" borderId="1" xfId="2" applyNumberFormat="1" applyFont="1" applyFill="1" applyBorder="1" applyAlignment="1" applyProtection="1">
      <alignment horizontal="right" vertical="top" wrapText="1"/>
    </xf>
    <xf numFmtId="168" fontId="19" fillId="0" borderId="4" xfId="2" applyNumberFormat="1" applyFont="1" applyFill="1" applyBorder="1" applyAlignment="1" applyProtection="1">
      <alignment horizontal="right" vertical="top" wrapText="1"/>
    </xf>
    <xf numFmtId="168" fontId="19" fillId="0" borderId="7" xfId="2" applyNumberFormat="1" applyFont="1" applyFill="1" applyBorder="1" applyAlignment="1" applyProtection="1">
      <alignment horizontal="right" vertical="top" wrapText="1"/>
    </xf>
    <xf numFmtId="168" fontId="19" fillId="0" borderId="2" xfId="2" applyNumberFormat="1" applyFont="1" applyFill="1" applyBorder="1" applyAlignment="1" applyProtection="1">
      <alignment horizontal="right" vertical="top" wrapText="1"/>
    </xf>
    <xf numFmtId="168" fontId="19" fillId="0" borderId="63" xfId="2" applyNumberFormat="1" applyFont="1" applyFill="1" applyBorder="1" applyAlignment="1" applyProtection="1">
      <alignment horizontal="right" vertical="top" wrapText="1"/>
    </xf>
    <xf numFmtId="168" fontId="19" fillId="0" borderId="41" xfId="2" applyNumberFormat="1" applyFont="1" applyFill="1" applyBorder="1" applyAlignment="1" applyProtection="1">
      <alignment horizontal="right" vertical="top" wrapText="1"/>
    </xf>
    <xf numFmtId="168" fontId="19" fillId="0" borderId="58" xfId="2" applyNumberFormat="1" applyFont="1" applyFill="1" applyBorder="1" applyAlignment="1" applyProtection="1">
      <alignment horizontal="right" vertical="top" wrapText="1"/>
    </xf>
    <xf numFmtId="168" fontId="19" fillId="0" borderId="50" xfId="2" applyNumberFormat="1" applyFont="1" applyFill="1" applyBorder="1" applyAlignment="1" applyProtection="1">
      <alignment horizontal="right" vertical="top" wrapText="1"/>
    </xf>
    <xf numFmtId="168" fontId="19" fillId="0" borderId="47" xfId="2" applyNumberFormat="1" applyFont="1" applyFill="1" applyBorder="1" applyAlignment="1" applyProtection="1">
      <alignment horizontal="right" vertical="top" wrapText="1"/>
    </xf>
    <xf numFmtId="168" fontId="19" fillId="0" borderId="44" xfId="2" applyNumberFormat="1" applyFont="1" applyFill="1" applyBorder="1" applyAlignment="1" applyProtection="1">
      <alignment horizontal="right" vertical="top" wrapText="1"/>
    </xf>
    <xf numFmtId="10" fontId="19" fillId="0" borderId="44" xfId="2" applyNumberFormat="1" applyFont="1" applyFill="1" applyBorder="1" applyAlignment="1" applyProtection="1">
      <alignment horizontal="right" vertical="top" wrapText="1"/>
    </xf>
    <xf numFmtId="168" fontId="19" fillId="0" borderId="54" xfId="2" applyNumberFormat="1" applyFont="1" applyFill="1" applyBorder="1" applyAlignment="1" applyProtection="1">
      <alignment horizontal="right" vertical="top" wrapText="1"/>
    </xf>
    <xf numFmtId="168" fontId="19" fillId="0" borderId="48" xfId="2" applyNumberFormat="1" applyFont="1" applyFill="1" applyBorder="1" applyAlignment="1" applyProtection="1">
      <alignment horizontal="right" vertical="top" wrapText="1"/>
    </xf>
    <xf numFmtId="168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59" xfId="2" applyNumberFormat="1" applyFont="1" applyFill="1" applyBorder="1" applyAlignment="1" applyProtection="1">
      <alignment horizontal="right" vertical="top" wrapText="1"/>
    </xf>
    <xf numFmtId="168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53" xfId="2" applyNumberFormat="1" applyFont="1" applyFill="1" applyBorder="1" applyAlignment="1" applyProtection="1">
      <alignment horizontal="right" vertical="top" wrapText="1"/>
    </xf>
    <xf numFmtId="168" fontId="19" fillId="0" borderId="61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31" xfId="2" applyNumberFormat="1" applyFont="1" applyFill="1" applyBorder="1" applyAlignment="1" applyProtection="1">
      <alignment horizontal="right" vertical="top" wrapText="1"/>
    </xf>
    <xf numFmtId="168" fontId="19" fillId="0" borderId="66" xfId="2" applyNumberFormat="1" applyFont="1" applyFill="1" applyBorder="1" applyAlignment="1" applyProtection="1">
      <alignment horizontal="right" vertical="top" wrapText="1"/>
    </xf>
    <xf numFmtId="10" fontId="19" fillId="0" borderId="39" xfId="2" applyNumberFormat="1" applyFont="1" applyFill="1" applyBorder="1" applyAlignment="1" applyProtection="1">
      <alignment horizontal="right" vertical="top" wrapText="1"/>
    </xf>
    <xf numFmtId="10" fontId="19" fillId="0" borderId="70" xfId="2" applyNumberFormat="1" applyFont="1" applyFill="1" applyBorder="1" applyAlignment="1" applyProtection="1">
      <alignment horizontal="right" vertical="top" wrapText="1"/>
    </xf>
    <xf numFmtId="168" fontId="19" fillId="0" borderId="68" xfId="2" applyNumberFormat="1" applyFont="1" applyFill="1" applyBorder="1" applyAlignment="1" applyProtection="1">
      <alignment horizontal="right" vertical="top" wrapText="1"/>
    </xf>
    <xf numFmtId="168" fontId="19" fillId="0" borderId="30" xfId="2" applyNumberFormat="1" applyFont="1" applyFill="1" applyBorder="1" applyAlignment="1" applyProtection="1">
      <alignment horizontal="right" vertical="top" wrapText="1"/>
    </xf>
    <xf numFmtId="10" fontId="19" fillId="0" borderId="30" xfId="2" applyNumberFormat="1" applyFont="1" applyFill="1" applyBorder="1" applyAlignment="1" applyProtection="1">
      <alignment horizontal="right" vertical="top" wrapText="1"/>
    </xf>
    <xf numFmtId="168" fontId="19" fillId="0" borderId="39" xfId="2" applyNumberFormat="1" applyFont="1" applyFill="1" applyBorder="1" applyAlignment="1" applyProtection="1">
      <alignment horizontal="right" vertical="top" wrapText="1"/>
    </xf>
    <xf numFmtId="168" fontId="19" fillId="0" borderId="36" xfId="2" applyNumberFormat="1" applyFont="1" applyFill="1" applyBorder="1" applyAlignment="1" applyProtection="1">
      <alignment horizontal="right" vertical="top" wrapText="1"/>
    </xf>
    <xf numFmtId="168" fontId="18" fillId="0" borderId="1" xfId="2" applyNumberFormat="1" applyFont="1" applyFill="1" applyBorder="1" applyAlignment="1" applyProtection="1">
      <alignment horizontal="right" vertical="top" wrapText="1"/>
    </xf>
    <xf numFmtId="168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8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63" xfId="2" applyNumberFormat="1" applyFont="1" applyFill="1" applyBorder="1" applyAlignment="1" applyProtection="1">
      <alignment horizontal="right" vertical="top" wrapText="1"/>
    </xf>
    <xf numFmtId="10" fontId="18" fillId="0" borderId="41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8" fontId="18" fillId="0" borderId="50" xfId="2" applyNumberFormat="1" applyFont="1" applyFill="1" applyBorder="1" applyAlignment="1" applyProtection="1">
      <alignment horizontal="right" vertical="top" wrapText="1"/>
    </xf>
    <xf numFmtId="168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168" fontId="18" fillId="0" borderId="41" xfId="2" applyNumberFormat="1" applyFont="1" applyFill="1" applyBorder="1" applyAlignment="1" applyProtection="1">
      <alignment horizontal="right" vertical="top" wrapText="1"/>
    </xf>
    <xf numFmtId="168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58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0" fontId="18" fillId="0" borderId="5" xfId="0" applyFont="1" applyFill="1" applyBorder="1" applyAlignment="1" applyProtection="1">
      <alignment horizontal="left" vertical="center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168" fontId="18" fillId="0" borderId="67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68" fontId="18" fillId="0" borderId="42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68" fontId="19" fillId="0" borderId="62" xfId="2" applyNumberFormat="1" applyFont="1" applyFill="1" applyBorder="1" applyAlignment="1" applyProtection="1">
      <alignment horizontal="right" vertical="top" wrapText="1"/>
    </xf>
    <xf numFmtId="10" fontId="19" fillId="0" borderId="54" xfId="2" applyNumberFormat="1" applyFont="1" applyFill="1" applyBorder="1" applyAlignment="1" applyProtection="1">
      <alignment horizontal="right" vertical="top" wrapText="1"/>
    </xf>
    <xf numFmtId="10" fontId="19" fillId="0" borderId="48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8" fontId="19" fillId="0" borderId="45" xfId="2" applyNumberFormat="1" applyFont="1" applyFill="1" applyBorder="1" applyAlignment="1" applyProtection="1">
      <alignment horizontal="right" vertical="top" wrapText="1"/>
    </xf>
    <xf numFmtId="10" fontId="19" fillId="0" borderId="45" xfId="2" applyNumberFormat="1" applyFont="1" applyFill="1" applyBorder="1" applyAlignment="1" applyProtection="1">
      <alignment horizontal="right" vertical="top" wrapText="1"/>
    </xf>
    <xf numFmtId="10" fontId="18" fillId="0" borderId="50" xfId="2" applyNumberFormat="1" applyFont="1" applyFill="1" applyBorder="1" applyAlignment="1" applyProtection="1">
      <alignment horizontal="right" vertical="top" wrapText="1"/>
    </xf>
    <xf numFmtId="10" fontId="19" fillId="0" borderId="50" xfId="2" applyNumberFormat="1" applyFont="1" applyFill="1" applyBorder="1" applyAlignment="1" applyProtection="1">
      <alignment horizontal="right" vertical="top" wrapText="1"/>
    </xf>
    <xf numFmtId="10" fontId="19" fillId="0" borderId="51" xfId="2" applyNumberFormat="1" applyFont="1" applyFill="1" applyBorder="1" applyAlignment="1" applyProtection="1">
      <alignment horizontal="right" vertical="top" wrapText="1"/>
    </xf>
    <xf numFmtId="10" fontId="19" fillId="0" borderId="31" xfId="2" applyNumberFormat="1" applyFont="1" applyFill="1" applyBorder="1" applyAlignment="1" applyProtection="1">
      <alignment horizontal="right" vertical="top" wrapText="1"/>
    </xf>
    <xf numFmtId="0" fontId="19" fillId="0" borderId="1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10" fontId="19" fillId="0" borderId="68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8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6" xfId="2" applyNumberFormat="1" applyFont="1" applyFill="1" applyBorder="1" applyAlignment="1" applyProtection="1">
      <alignment horizontal="right" vertical="top" wrapText="1"/>
    </xf>
    <xf numFmtId="168" fontId="19" fillId="0" borderId="67" xfId="2" applyNumberFormat="1" applyFont="1" applyFill="1" applyBorder="1" applyAlignment="1" applyProtection="1">
      <alignment horizontal="right" vertical="top" wrapText="1"/>
    </xf>
    <xf numFmtId="10" fontId="19" fillId="0" borderId="57" xfId="2" applyNumberFormat="1" applyFont="1" applyFill="1" applyBorder="1" applyAlignment="1" applyProtection="1">
      <alignment horizontal="right" vertical="top" wrapText="1"/>
    </xf>
    <xf numFmtId="168" fontId="19" fillId="0" borderId="6" xfId="2" applyNumberFormat="1" applyFont="1" applyFill="1" applyBorder="1" applyAlignment="1" applyProtection="1">
      <alignment horizontal="right" vertical="top" wrapText="1"/>
    </xf>
    <xf numFmtId="10" fontId="19" fillId="0" borderId="5" xfId="2" applyNumberFormat="1" applyFont="1" applyFill="1" applyBorder="1" applyAlignment="1" applyProtection="1">
      <alignment horizontal="right" vertical="top" wrapText="1"/>
    </xf>
    <xf numFmtId="10" fontId="19" fillId="0" borderId="3" xfId="2" applyNumberFormat="1" applyFont="1" applyFill="1" applyBorder="1" applyAlignment="1" applyProtection="1">
      <alignment horizontal="right" vertical="top" wrapText="1"/>
    </xf>
    <xf numFmtId="168" fontId="19" fillId="0" borderId="72" xfId="2" applyNumberFormat="1" applyFont="1" applyFill="1" applyBorder="1" applyAlignment="1" applyProtection="1">
      <alignment horizontal="right" vertical="top" wrapText="1"/>
    </xf>
    <xf numFmtId="168" fontId="19" fillId="0" borderId="42" xfId="2" applyNumberFormat="1" applyFont="1" applyFill="1" applyBorder="1" applyAlignment="1" applyProtection="1">
      <alignment horizontal="right" vertical="top" wrapText="1"/>
    </xf>
    <xf numFmtId="168" fontId="19" fillId="0" borderId="3" xfId="2" applyNumberFormat="1" applyFont="1" applyFill="1" applyBorder="1" applyAlignment="1" applyProtection="1">
      <alignment horizontal="right" vertical="top" wrapText="1"/>
    </xf>
    <xf numFmtId="0" fontId="3" fillId="0" borderId="7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center" vertical="top" wrapText="1"/>
    </xf>
    <xf numFmtId="0" fontId="19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75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3" xfId="0" applyNumberFormat="1" applyFont="1" applyBorder="1" applyAlignment="1" applyProtection="1">
      <alignment horizontal="center" vertical="top" wrapText="1"/>
      <protection locked="0"/>
    </xf>
    <xf numFmtId="169" fontId="3" fillId="0" borderId="5" xfId="2" applyNumberFormat="1" applyFont="1" applyBorder="1" applyAlignment="1">
      <alignment horizontal="center" vertical="top" wrapText="1"/>
    </xf>
    <xf numFmtId="169" fontId="3" fillId="0" borderId="35" xfId="2" applyNumberFormat="1" applyFont="1" applyBorder="1" applyAlignment="1">
      <alignment horizontal="center" vertical="top" wrapText="1"/>
    </xf>
    <xf numFmtId="170" fontId="3" fillId="0" borderId="35" xfId="2" applyNumberFormat="1" applyFont="1" applyBorder="1" applyAlignment="1">
      <alignment horizontal="center" vertical="top" wrapText="1"/>
    </xf>
    <xf numFmtId="3" fontId="3" fillId="0" borderId="76" xfId="0" applyNumberFormat="1" applyFont="1" applyBorder="1" applyAlignment="1" applyProtection="1">
      <alignment horizontal="center" vertical="top" wrapText="1"/>
      <protection locked="0"/>
    </xf>
    <xf numFmtId="169" fontId="3" fillId="0" borderId="1" xfId="2" applyNumberFormat="1" applyFont="1" applyBorder="1" applyAlignment="1">
      <alignment horizontal="center" vertical="top" wrapText="1"/>
    </xf>
    <xf numFmtId="169" fontId="3" fillId="0" borderId="4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5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5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right" vertical="center"/>
    </xf>
    <xf numFmtId="164" fontId="19" fillId="0" borderId="0" xfId="2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25" fillId="0" borderId="0" xfId="0" applyFont="1" applyAlignment="1">
      <alignment wrapText="1"/>
    </xf>
    <xf numFmtId="168" fontId="19" fillId="0" borderId="77" xfId="2" applyNumberFormat="1" applyFont="1" applyFill="1" applyBorder="1" applyAlignment="1" applyProtection="1">
      <alignment horizontal="right" vertical="top" wrapText="1"/>
    </xf>
    <xf numFmtId="164" fontId="18" fillId="0" borderId="56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168" fontId="22" fillId="0" borderId="78" xfId="2" applyNumberFormat="1" applyFont="1" applyFill="1" applyBorder="1" applyAlignment="1" applyProtection="1">
      <alignment horizontal="right" vertical="top" wrapText="1"/>
    </xf>
    <xf numFmtId="0" fontId="15" fillId="0" borderId="8" xfId="0" applyFont="1" applyBorder="1" applyAlignment="1">
      <alignment vertical="top" wrapText="1"/>
    </xf>
    <xf numFmtId="0" fontId="25" fillId="0" borderId="7" xfId="0" applyFont="1" applyBorder="1" applyAlignment="1">
      <alignment wrapText="1"/>
    </xf>
    <xf numFmtId="10" fontId="19" fillId="0" borderId="66" xfId="2" applyNumberFormat="1" applyFont="1" applyFill="1" applyBorder="1" applyAlignment="1" applyProtection="1">
      <alignment horizontal="right" vertical="top" wrapText="1"/>
    </xf>
    <xf numFmtId="10" fontId="18" fillId="0" borderId="3" xfId="2" applyNumberFormat="1" applyFont="1" applyFill="1" applyBorder="1" applyAlignment="1" applyProtection="1">
      <alignment horizontal="right" vertical="top" wrapText="1"/>
    </xf>
    <xf numFmtId="168" fontId="18" fillId="0" borderId="72" xfId="2" applyNumberFormat="1" applyFont="1" applyFill="1" applyBorder="1" applyAlignment="1" applyProtection="1">
      <alignment horizontal="right" vertical="top" wrapText="1"/>
    </xf>
    <xf numFmtId="0" fontId="15" fillId="3" borderId="0" xfId="0" applyNumberFormat="1" applyFont="1" applyFill="1" applyAlignment="1">
      <alignment horizontal="center"/>
    </xf>
    <xf numFmtId="0" fontId="28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9" fillId="3" borderId="0" xfId="0" applyFont="1" applyFill="1"/>
    <xf numFmtId="0" fontId="30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31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7" fillId="3" borderId="0" xfId="0" applyFont="1" applyFill="1" applyAlignment="1">
      <alignment horizontal="center" vertical="center"/>
    </xf>
    <xf numFmtId="0" fontId="32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5" fillId="0" borderId="8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15" fillId="0" borderId="8" xfId="0" applyFont="1" applyFill="1" applyBorder="1" applyAlignment="1">
      <alignment vertical="top" wrapText="1"/>
    </xf>
    <xf numFmtId="0" fontId="25" fillId="0" borderId="7" xfId="0" applyFont="1" applyFill="1" applyBorder="1" applyAlignment="1">
      <alignment wrapText="1"/>
    </xf>
    <xf numFmtId="0" fontId="16" fillId="3" borderId="1" xfId="0" applyNumberFormat="1" applyFont="1" applyFill="1" applyBorder="1" applyAlignment="1">
      <alignment horizontal="left" vertical="top"/>
    </xf>
    <xf numFmtId="0" fontId="3" fillId="0" borderId="37" xfId="0" applyFont="1" applyBorder="1" applyAlignment="1">
      <alignment horizontal="center" vertical="top" wrapText="1"/>
    </xf>
    <xf numFmtId="0" fontId="3" fillId="0" borderId="1" xfId="0" applyFont="1" applyBorder="1"/>
    <xf numFmtId="49" fontId="19" fillId="0" borderId="28" xfId="0" applyNumberFormat="1" applyFont="1" applyFill="1" applyBorder="1" applyAlignment="1" applyProtection="1">
      <alignment horizontal="center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8" xfId="0" applyNumberFormat="1" applyFont="1" applyFill="1" applyBorder="1" applyAlignment="1" applyProtection="1">
      <alignment horizontal="center" vertical="top" wrapText="1"/>
    </xf>
    <xf numFmtId="168" fontId="19" fillId="0" borderId="35" xfId="2" applyNumberFormat="1" applyFont="1" applyFill="1" applyBorder="1" applyAlignment="1" applyProtection="1">
      <alignment horizontal="right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15" fillId="0" borderId="8" xfId="0" applyFont="1" applyBorder="1" applyAlignment="1">
      <alignment horizontal="left" vertical="top" wrapText="1"/>
    </xf>
    <xf numFmtId="0" fontId="19" fillId="0" borderId="84" xfId="0" applyFont="1" applyBorder="1" applyAlignment="1">
      <alignment vertical="top" wrapText="1"/>
    </xf>
    <xf numFmtId="0" fontId="19" fillId="0" borderId="82" xfId="0" applyFont="1" applyBorder="1" applyAlignment="1">
      <alignment vertical="top" wrapText="1"/>
    </xf>
    <xf numFmtId="49" fontId="19" fillId="0" borderId="20" xfId="0" applyNumberFormat="1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25" fillId="0" borderId="81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6" fillId="0" borderId="79" xfId="0" applyFont="1" applyBorder="1" applyAlignment="1">
      <alignment horizontal="right" vertical="top"/>
    </xf>
    <xf numFmtId="0" fontId="16" fillId="0" borderId="81" xfId="0" applyFont="1" applyBorder="1" applyAlignment="1">
      <alignment horizontal="right" vertical="top"/>
    </xf>
    <xf numFmtId="0" fontId="25" fillId="0" borderId="4" xfId="0" applyFont="1" applyBorder="1" applyAlignment="1">
      <alignment horizontal="left" wrapText="1"/>
    </xf>
    <xf numFmtId="0" fontId="15" fillId="0" borderId="9" xfId="0" applyFont="1" applyBorder="1" applyAlignment="1">
      <alignment horizontal="left" vertical="top" wrapText="1"/>
    </xf>
    <xf numFmtId="168" fontId="19" fillId="0" borderId="8" xfId="2" applyNumberFormat="1" applyFont="1" applyFill="1" applyBorder="1" applyAlignment="1" applyProtection="1">
      <alignment horizontal="right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5" xfId="2" applyNumberFormat="1" applyFont="1" applyFill="1" applyBorder="1" applyAlignment="1" applyProtection="1">
      <alignment horizontal="right" vertical="top" wrapText="1"/>
    </xf>
    <xf numFmtId="0" fontId="3" fillId="0" borderId="1" xfId="0" applyFont="1" applyBorder="1" applyAlignment="1">
      <alignment vertical="top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Border="1" applyAlignment="1">
      <alignment vertical="top" wrapText="1"/>
    </xf>
    <xf numFmtId="0" fontId="3" fillId="0" borderId="82" xfId="0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19" fillId="0" borderId="7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164" fontId="19" fillId="0" borderId="1" xfId="0" applyNumberFormat="1" applyFont="1" applyFill="1" applyBorder="1" applyAlignment="1">
      <alignment vertical="top"/>
    </xf>
    <xf numFmtId="164" fontId="3" fillId="0" borderId="82" xfId="0" applyNumberFormat="1" applyFont="1" applyBorder="1" applyAlignment="1">
      <alignment vertical="top"/>
    </xf>
    <xf numFmtId="0" fontId="16" fillId="0" borderId="82" xfId="0" applyFont="1" applyBorder="1" applyAlignment="1">
      <alignment horizontal="right" vertical="top"/>
    </xf>
    <xf numFmtId="164" fontId="19" fillId="0" borderId="1" xfId="0" applyNumberFormat="1" applyFont="1" applyBorder="1" applyAlignment="1">
      <alignment vertical="top"/>
    </xf>
    <xf numFmtId="168" fontId="18" fillId="4" borderId="1" xfId="2" applyNumberFormat="1" applyFont="1" applyFill="1" applyBorder="1" applyAlignment="1" applyProtection="1">
      <alignment horizontal="right" vertical="top" wrapText="1"/>
    </xf>
    <xf numFmtId="168" fontId="19" fillId="4" borderId="44" xfId="2" applyNumberFormat="1" applyFont="1" applyFill="1" applyBorder="1" applyAlignment="1" applyProtection="1">
      <alignment horizontal="right" vertical="top" wrapText="1"/>
    </xf>
    <xf numFmtId="0" fontId="19" fillId="0" borderId="84" xfId="0" applyFont="1" applyFill="1" applyBorder="1" applyAlignment="1">
      <alignment vertical="top" wrapText="1"/>
    </xf>
    <xf numFmtId="0" fontId="15" fillId="0" borderId="79" xfId="0" applyFont="1" applyBorder="1" applyAlignment="1">
      <alignment horizontal="center" vertical="top" wrapText="1"/>
    </xf>
    <xf numFmtId="0" fontId="15" fillId="0" borderId="81" xfId="0" applyFont="1" applyBorder="1" applyAlignment="1">
      <alignment horizontal="center" vertical="top" wrapText="1"/>
    </xf>
    <xf numFmtId="0" fontId="15" fillId="0" borderId="73" xfId="0" applyFont="1" applyBorder="1" applyAlignment="1">
      <alignment horizontal="center" vertical="top" wrapText="1"/>
    </xf>
    <xf numFmtId="0" fontId="15" fillId="0" borderId="83" xfId="0" applyFont="1" applyBorder="1" applyAlignment="1">
      <alignment horizontal="center" vertical="top" wrapText="1"/>
    </xf>
    <xf numFmtId="0" fontId="34" fillId="0" borderId="83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5" fillId="0" borderId="0" xfId="0" applyFont="1"/>
    <xf numFmtId="0" fontId="36" fillId="0" borderId="0" xfId="0" applyFont="1" applyAlignment="1">
      <alignment horizontal="right"/>
    </xf>
    <xf numFmtId="0" fontId="36" fillId="0" borderId="0" xfId="0" applyFont="1"/>
    <xf numFmtId="0" fontId="3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39" fillId="0" borderId="0" xfId="0" applyFont="1" applyAlignment="1">
      <alignment vertical="top" wrapText="1"/>
    </xf>
    <xf numFmtId="0" fontId="40" fillId="0" borderId="0" xfId="0" applyFont="1"/>
    <xf numFmtId="0" fontId="19" fillId="0" borderId="8" xfId="0" applyFont="1" applyFill="1" applyBorder="1" applyAlignment="1" applyProtection="1">
      <alignment horizontal="left" vertical="top" wrapText="1"/>
    </xf>
    <xf numFmtId="0" fontId="25" fillId="0" borderId="1" xfId="0" applyFont="1" applyBorder="1" applyAlignment="1">
      <alignment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0" fontId="25" fillId="0" borderId="1" xfId="0" applyFont="1" applyBorder="1" applyAlignment="1">
      <alignment vertical="top" wrapText="1"/>
    </xf>
    <xf numFmtId="164" fontId="3" fillId="0" borderId="0" xfId="0" applyNumberFormat="1" applyFont="1" applyBorder="1" applyAlignment="1">
      <alignment vertical="top"/>
    </xf>
    <xf numFmtId="0" fontId="19" fillId="0" borderId="1" xfId="0" applyFont="1" applyFill="1" applyBorder="1" applyAlignment="1">
      <alignment horizontal="left" vertical="top" wrapText="1"/>
    </xf>
    <xf numFmtId="0" fontId="25" fillId="0" borderId="5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49" fontId="25" fillId="0" borderId="1" xfId="0" applyNumberFormat="1" applyFont="1" applyBorder="1" applyAlignment="1">
      <alignment vertical="top" wrapText="1"/>
    </xf>
    <xf numFmtId="49" fontId="25" fillId="0" borderId="10" xfId="0" applyNumberFormat="1" applyFont="1" applyBorder="1" applyAlignment="1">
      <alignment vertical="top" wrapText="1"/>
    </xf>
    <xf numFmtId="0" fontId="25" fillId="0" borderId="8" xfId="0" applyFont="1" applyBorder="1" applyAlignment="1">
      <alignment horizontal="left" vertical="top" wrapText="1"/>
    </xf>
    <xf numFmtId="1" fontId="19" fillId="0" borderId="1" xfId="0" applyNumberFormat="1" applyFont="1" applyFill="1" applyBorder="1" applyAlignment="1">
      <alignment horizontal="right" vertical="top"/>
    </xf>
    <xf numFmtId="1" fontId="19" fillId="0" borderId="5" xfId="0" applyNumberFormat="1" applyFont="1" applyFill="1" applyBorder="1" applyAlignment="1">
      <alignment horizontal="right" vertical="top"/>
    </xf>
    <xf numFmtId="1" fontId="3" fillId="0" borderId="87" xfId="0" applyNumberFormat="1" applyFont="1" applyBorder="1" applyAlignment="1">
      <alignment vertical="top"/>
    </xf>
    <xf numFmtId="1" fontId="3" fillId="0" borderId="82" xfId="0" applyNumberFormat="1" applyFont="1" applyBorder="1" applyAlignment="1">
      <alignment vertical="top"/>
    </xf>
    <xf numFmtId="0" fontId="20" fillId="0" borderId="0" xfId="0" applyFont="1" applyFill="1" applyBorder="1" applyAlignment="1" applyProtection="1">
      <alignment horizontal="left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6" fillId="0" borderId="81" xfId="0" applyNumberFormat="1" applyFont="1" applyBorder="1" applyAlignment="1">
      <alignment horizontal="right" vertical="top"/>
    </xf>
    <xf numFmtId="168" fontId="16" fillId="0" borderId="79" xfId="0" applyNumberFormat="1" applyFont="1" applyBorder="1" applyAlignment="1">
      <alignment horizontal="right" vertical="top"/>
    </xf>
    <xf numFmtId="0" fontId="3" fillId="3" borderId="0" xfId="0" applyFont="1" applyFill="1" applyAlignment="1" applyProtection="1">
      <alignment vertical="center"/>
    </xf>
    <xf numFmtId="164" fontId="19" fillId="3" borderId="1" xfId="0" applyNumberFormat="1" applyFont="1" applyFill="1" applyBorder="1" applyAlignment="1" applyProtection="1">
      <alignment horizontal="center" vertical="top" wrapText="1"/>
    </xf>
    <xf numFmtId="0" fontId="19" fillId="3" borderId="37" xfId="0" applyNumberFormat="1" applyFont="1" applyFill="1" applyBorder="1" applyAlignment="1" applyProtection="1">
      <alignment horizontal="center" vertical="center" wrapText="1"/>
    </xf>
    <xf numFmtId="168" fontId="18" fillId="3" borderId="5" xfId="2" applyNumberFormat="1" applyFont="1" applyFill="1" applyBorder="1" applyAlignment="1" applyProtection="1">
      <alignment horizontal="right" vertical="top" wrapText="1"/>
    </xf>
    <xf numFmtId="168" fontId="19" fillId="3" borderId="1" xfId="2" applyNumberFormat="1" applyFont="1" applyFill="1" applyBorder="1" applyAlignment="1" applyProtection="1">
      <alignment horizontal="right" vertical="top" wrapText="1"/>
    </xf>
    <xf numFmtId="168" fontId="19" fillId="3" borderId="44" xfId="2" applyNumberFormat="1" applyFont="1" applyFill="1" applyBorder="1" applyAlignment="1" applyProtection="1">
      <alignment horizontal="right" vertical="top" wrapText="1"/>
    </xf>
    <xf numFmtId="168" fontId="19" fillId="3" borderId="10" xfId="2" applyNumberFormat="1" applyFont="1" applyFill="1" applyBorder="1" applyAlignment="1" applyProtection="1">
      <alignment horizontal="right" vertical="top" wrapText="1"/>
    </xf>
    <xf numFmtId="168" fontId="18" fillId="3" borderId="1" xfId="2" applyNumberFormat="1" applyFont="1" applyFill="1" applyBorder="1" applyAlignment="1" applyProtection="1">
      <alignment horizontal="right" vertical="top" wrapText="1"/>
    </xf>
    <xf numFmtId="168" fontId="19" fillId="3" borderId="5" xfId="2" applyNumberFormat="1" applyFont="1" applyFill="1" applyBorder="1" applyAlignment="1" applyProtection="1">
      <alignment horizontal="right" vertical="top" wrapText="1"/>
    </xf>
    <xf numFmtId="168" fontId="19" fillId="3" borderId="45" xfId="2" applyNumberFormat="1" applyFont="1" applyFill="1" applyBorder="1" applyAlignment="1" applyProtection="1">
      <alignment horizontal="right" vertical="top" wrapText="1"/>
    </xf>
    <xf numFmtId="168" fontId="42" fillId="3" borderId="44" xfId="2" applyNumberFormat="1" applyFont="1" applyFill="1" applyBorder="1" applyAlignment="1" applyProtection="1">
      <alignment horizontal="right" vertical="top" wrapText="1"/>
    </xf>
    <xf numFmtId="168" fontId="42" fillId="3" borderId="10" xfId="2" applyNumberFormat="1" applyFont="1" applyFill="1" applyBorder="1" applyAlignment="1" applyProtection="1">
      <alignment horizontal="right" vertical="top" wrapText="1"/>
    </xf>
    <xf numFmtId="164" fontId="42" fillId="3" borderId="1" xfId="0" applyNumberFormat="1" applyFont="1" applyFill="1" applyBorder="1" applyAlignment="1">
      <alignment vertical="top"/>
    </xf>
    <xf numFmtId="168" fontId="43" fillId="3" borderId="1" xfId="2" applyNumberFormat="1" applyFont="1" applyFill="1" applyBorder="1" applyAlignment="1" applyProtection="1">
      <alignment horizontal="right" vertical="top" wrapText="1"/>
    </xf>
    <xf numFmtId="168" fontId="42" fillId="3" borderId="1" xfId="2" applyNumberFormat="1" applyFont="1" applyFill="1" applyBorder="1" applyAlignment="1" applyProtection="1">
      <alignment horizontal="right" vertical="top" wrapText="1"/>
    </xf>
    <xf numFmtId="168" fontId="43" fillId="3" borderId="44" xfId="2" applyNumberFormat="1" applyFont="1" applyFill="1" applyBorder="1" applyAlignment="1" applyProtection="1">
      <alignment horizontal="right" vertical="top" wrapText="1"/>
    </xf>
    <xf numFmtId="0" fontId="16" fillId="3" borderId="0" xfId="0" applyFont="1" applyFill="1" applyBorder="1" applyAlignment="1" applyProtection="1">
      <alignment horizontal="justify" vertical="top" wrapText="1"/>
    </xf>
    <xf numFmtId="0" fontId="20" fillId="3" borderId="0" xfId="0" applyFont="1" applyFill="1" applyBorder="1" applyAlignment="1" applyProtection="1">
      <alignment horizontal="left" wrapText="1"/>
    </xf>
    <xf numFmtId="0" fontId="20" fillId="3" borderId="0" xfId="0" applyFont="1" applyFill="1" applyBorder="1" applyAlignment="1" applyProtection="1">
      <alignment horizontal="left"/>
    </xf>
    <xf numFmtId="0" fontId="20" fillId="3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left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5" xfId="2" applyNumberFormat="1" applyFont="1" applyFill="1" applyBorder="1" applyAlignment="1" applyProtection="1">
      <alignment horizontal="right" vertical="top" wrapText="1"/>
    </xf>
    <xf numFmtId="168" fontId="42" fillId="0" borderId="10" xfId="2" applyNumberFormat="1" applyFont="1" applyFill="1" applyBorder="1" applyAlignment="1" applyProtection="1">
      <alignment horizontal="right" vertical="top" wrapText="1"/>
    </xf>
    <xf numFmtId="164" fontId="42" fillId="0" borderId="1" xfId="0" applyNumberFormat="1" applyFont="1" applyFill="1" applyBorder="1" applyAlignment="1">
      <alignment vertical="top"/>
    </xf>
    <xf numFmtId="168" fontId="42" fillId="0" borderId="44" xfId="2" applyNumberFormat="1" applyFont="1" applyFill="1" applyBorder="1" applyAlignment="1" applyProtection="1">
      <alignment horizontal="right" vertical="top" wrapText="1"/>
    </xf>
    <xf numFmtId="168" fontId="43" fillId="0" borderId="1" xfId="2" applyNumberFormat="1" applyFont="1" applyFill="1" applyBorder="1" applyAlignment="1" applyProtection="1">
      <alignment horizontal="right" vertical="top" wrapText="1"/>
    </xf>
    <xf numFmtId="168" fontId="42" fillId="0" borderId="1" xfId="2" applyNumberFormat="1" applyFont="1" applyFill="1" applyBorder="1" applyAlignment="1" applyProtection="1">
      <alignment horizontal="right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71" fontId="19" fillId="0" borderId="30" xfId="2" applyNumberFormat="1" applyFont="1" applyFill="1" applyBorder="1" applyAlignment="1" applyProtection="1">
      <alignment horizontal="right" vertical="top" wrapText="1"/>
    </xf>
    <xf numFmtId="168" fontId="44" fillId="0" borderId="10" xfId="2" applyNumberFormat="1" applyFont="1" applyFill="1" applyBorder="1" applyAlignment="1" applyProtection="1">
      <alignment horizontal="right" vertical="top" wrapText="1"/>
    </xf>
    <xf numFmtId="168" fontId="44" fillId="3" borderId="10" xfId="2" applyNumberFormat="1" applyFont="1" applyFill="1" applyBorder="1" applyAlignment="1" applyProtection="1">
      <alignment horizontal="right" vertical="top" wrapText="1"/>
    </xf>
    <xf numFmtId="0" fontId="18" fillId="4" borderId="10" xfId="0" applyFont="1" applyFill="1" applyBorder="1" applyAlignment="1" applyProtection="1">
      <alignment horizontal="left" vertical="top" wrapText="1"/>
    </xf>
    <xf numFmtId="10" fontId="18" fillId="4" borderId="4" xfId="2" applyNumberFormat="1" applyFont="1" applyFill="1" applyBorder="1" applyAlignment="1" applyProtection="1">
      <alignment horizontal="right" vertical="top" wrapText="1"/>
    </xf>
    <xf numFmtId="168" fontId="18" fillId="4" borderId="4" xfId="2" applyNumberFormat="1" applyFont="1" applyFill="1" applyBorder="1" applyAlignment="1" applyProtection="1">
      <alignment horizontal="right" vertical="top" wrapText="1"/>
    </xf>
    <xf numFmtId="10" fontId="18" fillId="4" borderId="1" xfId="2" applyNumberFormat="1" applyFont="1" applyFill="1" applyBorder="1" applyAlignment="1" applyProtection="1">
      <alignment horizontal="right" vertical="top" wrapText="1"/>
    </xf>
    <xf numFmtId="168" fontId="18" fillId="4" borderId="2" xfId="2" applyNumberFormat="1" applyFont="1" applyFill="1" applyBorder="1" applyAlignment="1" applyProtection="1">
      <alignment horizontal="right" vertical="top" wrapText="1"/>
    </xf>
    <xf numFmtId="168" fontId="18" fillId="4" borderId="63" xfId="2" applyNumberFormat="1" applyFont="1" applyFill="1" applyBorder="1" applyAlignment="1" applyProtection="1">
      <alignment horizontal="right" vertical="top" wrapText="1"/>
    </xf>
    <xf numFmtId="10" fontId="18" fillId="4" borderId="41" xfId="2" applyNumberFormat="1" applyFont="1" applyFill="1" applyBorder="1" applyAlignment="1" applyProtection="1">
      <alignment horizontal="right" vertical="top" wrapText="1"/>
    </xf>
    <xf numFmtId="10" fontId="18" fillId="4" borderId="58" xfId="2" applyNumberFormat="1" applyFont="1" applyFill="1" applyBorder="1" applyAlignment="1" applyProtection="1">
      <alignment horizontal="right" vertical="top" wrapText="1"/>
    </xf>
    <xf numFmtId="168" fontId="18" fillId="4" borderId="50" xfId="2" applyNumberFormat="1" applyFont="1" applyFill="1" applyBorder="1" applyAlignment="1" applyProtection="1">
      <alignment horizontal="right" vertical="top" wrapText="1"/>
    </xf>
    <xf numFmtId="168" fontId="18" fillId="4" borderId="7" xfId="2" applyNumberFormat="1" applyFont="1" applyFill="1" applyBorder="1" applyAlignment="1" applyProtection="1">
      <alignment horizontal="right" vertical="top" wrapText="1"/>
    </xf>
    <xf numFmtId="10" fontId="18" fillId="4" borderId="7" xfId="2" applyNumberFormat="1" applyFont="1" applyFill="1" applyBorder="1" applyAlignment="1" applyProtection="1">
      <alignment horizontal="right" vertical="top" wrapText="1"/>
    </xf>
    <xf numFmtId="168" fontId="18" fillId="4" borderId="41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Border="1" applyAlignment="1" applyProtection="1">
      <alignment vertical="center"/>
    </xf>
    <xf numFmtId="168" fontId="18" fillId="4" borderId="11" xfId="2" applyNumberFormat="1" applyFont="1" applyFill="1" applyBorder="1" applyAlignment="1" applyProtection="1">
      <alignment horizontal="right" vertical="top" wrapText="1"/>
    </xf>
    <xf numFmtId="168" fontId="19" fillId="4" borderId="31" xfId="2" applyNumberFormat="1" applyFont="1" applyFill="1" applyBorder="1" applyAlignment="1" applyProtection="1">
      <alignment horizontal="right" vertical="top" wrapText="1"/>
    </xf>
    <xf numFmtId="168" fontId="19" fillId="4" borderId="10" xfId="2" applyNumberFormat="1" applyFont="1" applyFill="1" applyBorder="1" applyAlignment="1" applyProtection="1">
      <alignment horizontal="right" vertical="top" wrapText="1"/>
    </xf>
    <xf numFmtId="10" fontId="19" fillId="4" borderId="36" xfId="2" applyNumberFormat="1" applyFont="1" applyFill="1" applyBorder="1" applyAlignment="1" applyProtection="1">
      <alignment horizontal="right" vertical="top" wrapText="1"/>
    </xf>
    <xf numFmtId="168" fontId="19" fillId="4" borderId="36" xfId="2" applyNumberFormat="1" applyFont="1" applyFill="1" applyBorder="1" applyAlignment="1" applyProtection="1">
      <alignment horizontal="right" vertical="top" wrapText="1"/>
    </xf>
    <xf numFmtId="10" fontId="19" fillId="4" borderId="10" xfId="2" applyNumberFormat="1" applyFont="1" applyFill="1" applyBorder="1" applyAlignment="1" applyProtection="1">
      <alignment horizontal="right" vertical="top" wrapText="1"/>
    </xf>
    <xf numFmtId="168" fontId="19" fillId="4" borderId="66" xfId="2" applyNumberFormat="1" applyFont="1" applyFill="1" applyBorder="1" applyAlignment="1" applyProtection="1">
      <alignment horizontal="right" vertical="top" wrapText="1"/>
    </xf>
    <xf numFmtId="10" fontId="19" fillId="4" borderId="39" xfId="2" applyNumberFormat="1" applyFont="1" applyFill="1" applyBorder="1" applyAlignment="1" applyProtection="1">
      <alignment horizontal="right" vertical="top" wrapText="1"/>
    </xf>
    <xf numFmtId="10" fontId="19" fillId="4" borderId="70" xfId="2" applyNumberFormat="1" applyFont="1" applyFill="1" applyBorder="1" applyAlignment="1" applyProtection="1">
      <alignment horizontal="right" vertical="top" wrapText="1"/>
    </xf>
    <xf numFmtId="168" fontId="19" fillId="4" borderId="68" xfId="2" applyNumberFormat="1" applyFont="1" applyFill="1" applyBorder="1" applyAlignment="1" applyProtection="1">
      <alignment horizontal="right" vertical="top" wrapText="1"/>
    </xf>
    <xf numFmtId="168" fontId="19" fillId="4" borderId="30" xfId="2" applyNumberFormat="1" applyFont="1" applyFill="1" applyBorder="1" applyAlignment="1" applyProtection="1">
      <alignment horizontal="right" vertical="top" wrapText="1"/>
    </xf>
    <xf numFmtId="10" fontId="19" fillId="4" borderId="30" xfId="2" applyNumberFormat="1" applyFont="1" applyFill="1" applyBorder="1" applyAlignment="1" applyProtection="1">
      <alignment horizontal="right" vertical="top" wrapText="1"/>
    </xf>
    <xf numFmtId="0" fontId="21" fillId="4" borderId="0" xfId="0" applyFont="1" applyFill="1" applyBorder="1" applyAlignment="1">
      <alignment horizontal="center" vertical="top"/>
    </xf>
    <xf numFmtId="0" fontId="18" fillId="4" borderId="5" xfId="0" applyFont="1" applyFill="1" applyBorder="1" applyAlignment="1" applyProtection="1">
      <alignment horizontal="left" vertical="center" wrapText="1"/>
    </xf>
    <xf numFmtId="168" fontId="18" fillId="4" borderId="5" xfId="2" applyNumberFormat="1" applyFont="1" applyFill="1" applyBorder="1" applyAlignment="1" applyProtection="1">
      <alignment horizontal="right" vertical="top" wrapText="1"/>
    </xf>
    <xf numFmtId="10" fontId="18" fillId="4" borderId="35" xfId="2" applyNumberFormat="1" applyFont="1" applyFill="1" applyBorder="1" applyAlignment="1" applyProtection="1">
      <alignment horizontal="right" vertical="top" wrapText="1"/>
    </xf>
    <xf numFmtId="10" fontId="18" fillId="4" borderId="6" xfId="2" applyNumberFormat="1" applyFont="1" applyFill="1" applyBorder="1" applyAlignment="1" applyProtection="1">
      <alignment horizontal="right" vertical="top" wrapText="1"/>
    </xf>
    <xf numFmtId="168" fontId="18" fillId="4" borderId="67" xfId="2" applyNumberFormat="1" applyFont="1" applyFill="1" applyBorder="1" applyAlignment="1" applyProtection="1">
      <alignment horizontal="right" vertical="top" wrapText="1"/>
    </xf>
    <xf numFmtId="10" fontId="18" fillId="4" borderId="57" xfId="2" applyNumberFormat="1" applyFont="1" applyFill="1" applyBorder="1" applyAlignment="1" applyProtection="1">
      <alignment horizontal="right" vertical="top" wrapText="1"/>
    </xf>
    <xf numFmtId="10" fontId="18" fillId="4" borderId="2" xfId="2" applyNumberFormat="1" applyFont="1" applyFill="1" applyBorder="1" applyAlignment="1" applyProtection="1">
      <alignment horizontal="right" vertical="top" wrapText="1"/>
    </xf>
    <xf numFmtId="168" fontId="18" fillId="4" borderId="62" xfId="2" applyNumberFormat="1" applyFont="1" applyFill="1" applyBorder="1" applyAlignment="1" applyProtection="1">
      <alignment horizontal="right" vertical="top" wrapText="1"/>
    </xf>
    <xf numFmtId="168" fontId="18" fillId="4" borderId="42" xfId="2" applyNumberFormat="1" applyFont="1" applyFill="1" applyBorder="1" applyAlignment="1" applyProtection="1">
      <alignment horizontal="right" vertical="top" wrapText="1"/>
    </xf>
    <xf numFmtId="168" fontId="18" fillId="4" borderId="6" xfId="2" applyNumberFormat="1" applyFont="1" applyFill="1" applyBorder="1" applyAlignment="1" applyProtection="1">
      <alignment horizontal="right" vertical="top" wrapText="1"/>
    </xf>
    <xf numFmtId="0" fontId="3" fillId="4" borderId="0" xfId="0" applyFont="1" applyFill="1" applyAlignment="1" applyProtection="1">
      <alignment horizontal="right" vertical="center"/>
    </xf>
    <xf numFmtId="1" fontId="19" fillId="4" borderId="30" xfId="0" applyNumberFormat="1" applyFont="1" applyFill="1" applyBorder="1" applyAlignment="1" applyProtection="1">
      <alignment horizontal="center" vertical="center" wrapText="1"/>
    </xf>
    <xf numFmtId="171" fontId="18" fillId="4" borderId="16" xfId="2" applyNumberFormat="1" applyFont="1" applyFill="1" applyBorder="1" applyAlignment="1" applyProtection="1">
      <alignment horizontal="right" vertical="top" wrapText="1"/>
    </xf>
    <xf numFmtId="10" fontId="18" fillId="4" borderId="16" xfId="2" applyNumberFormat="1" applyFont="1" applyFill="1" applyBorder="1" applyAlignment="1" applyProtection="1">
      <alignment horizontal="right" vertical="top" wrapText="1"/>
    </xf>
    <xf numFmtId="168" fontId="19" fillId="4" borderId="4" xfId="2" applyNumberFormat="1" applyFont="1" applyFill="1" applyBorder="1" applyAlignment="1" applyProtection="1">
      <alignment horizontal="right" vertical="top" wrapText="1"/>
    </xf>
    <xf numFmtId="10" fontId="19" fillId="4" borderId="4" xfId="2" applyNumberFormat="1" applyFont="1" applyFill="1" applyBorder="1" applyAlignment="1" applyProtection="1">
      <alignment horizontal="right" vertical="top" wrapText="1"/>
    </xf>
    <xf numFmtId="10" fontId="19" fillId="4" borderId="47" xfId="2" applyNumberFormat="1" applyFont="1" applyFill="1" applyBorder="1" applyAlignment="1" applyProtection="1">
      <alignment horizontal="right" vertical="top" wrapText="1"/>
    </xf>
    <xf numFmtId="10" fontId="19" fillId="4" borderId="35" xfId="2" applyNumberFormat="1" applyFont="1" applyFill="1" applyBorder="1" applyAlignment="1" applyProtection="1">
      <alignment horizontal="right" vertical="top" wrapText="1"/>
    </xf>
    <xf numFmtId="168" fontId="18" fillId="4" borderId="35" xfId="2" applyNumberFormat="1" applyFont="1" applyFill="1" applyBorder="1" applyAlignment="1" applyProtection="1">
      <alignment horizontal="right" vertical="top" wrapText="1"/>
    </xf>
    <xf numFmtId="171" fontId="19" fillId="4" borderId="47" xfId="2" applyNumberFormat="1" applyFont="1" applyFill="1" applyBorder="1" applyAlignment="1" applyProtection="1">
      <alignment horizontal="right" vertical="top" wrapText="1"/>
    </xf>
    <xf numFmtId="10" fontId="19" fillId="4" borderId="1" xfId="2" applyNumberFormat="1" applyFont="1" applyFill="1" applyBorder="1" applyAlignment="1" applyProtection="1">
      <alignment horizontal="right" vertical="top" wrapText="1"/>
    </xf>
    <xf numFmtId="10" fontId="19" fillId="4" borderId="44" xfId="2" applyNumberFormat="1" applyFont="1" applyFill="1" applyBorder="1" applyAlignment="1" applyProtection="1">
      <alignment horizontal="right" vertical="top" wrapText="1"/>
    </xf>
    <xf numFmtId="0" fontId="16" fillId="4" borderId="0" xfId="0" applyFont="1" applyFill="1" applyBorder="1" applyAlignment="1" applyProtection="1">
      <alignment horizontal="justify" vertical="top" wrapText="1"/>
    </xf>
    <xf numFmtId="0" fontId="20" fillId="4" borderId="0" xfId="0" applyFont="1" applyFill="1" applyBorder="1" applyAlignment="1" applyProtection="1">
      <alignment horizontal="left" wrapText="1"/>
    </xf>
    <xf numFmtId="0" fontId="20" fillId="4" borderId="0" xfId="0" applyFont="1" applyFill="1" applyBorder="1" applyAlignment="1" applyProtection="1">
      <alignment horizontal="left"/>
    </xf>
    <xf numFmtId="0" fontId="20" fillId="4" borderId="0" xfId="0" applyFont="1" applyFill="1" applyAlignment="1" applyProtection="1">
      <alignment horizontal="right" vertical="center"/>
    </xf>
    <xf numFmtId="0" fontId="18" fillId="4" borderId="1" xfId="0" applyFont="1" applyFill="1" applyBorder="1" applyAlignment="1" applyProtection="1">
      <alignment horizontal="left" vertical="center" wrapText="1"/>
    </xf>
    <xf numFmtId="0" fontId="15" fillId="4" borderId="8" xfId="0" applyFont="1" applyFill="1" applyBorder="1" applyAlignment="1">
      <alignment vertical="top" wrapText="1"/>
    </xf>
    <xf numFmtId="10" fontId="19" fillId="4" borderId="54" xfId="2" applyNumberFormat="1" applyFont="1" applyFill="1" applyBorder="1" applyAlignment="1" applyProtection="1">
      <alignment horizontal="right" vertical="top" wrapText="1"/>
    </xf>
    <xf numFmtId="168" fontId="19" fillId="4" borderId="53" xfId="2" applyNumberFormat="1" applyFont="1" applyFill="1" applyBorder="1" applyAlignment="1" applyProtection="1">
      <alignment horizontal="right" vertical="top" wrapText="1"/>
    </xf>
    <xf numFmtId="10" fontId="19" fillId="4" borderId="59" xfId="2" applyNumberFormat="1" applyFont="1" applyFill="1" applyBorder="1" applyAlignment="1" applyProtection="1">
      <alignment horizontal="right" vertical="top" wrapText="1"/>
    </xf>
    <xf numFmtId="10" fontId="19" fillId="4" borderId="48" xfId="2" applyNumberFormat="1" applyFont="1" applyFill="1" applyBorder="1" applyAlignment="1" applyProtection="1">
      <alignment horizontal="right" vertical="top" wrapText="1"/>
    </xf>
    <xf numFmtId="168" fontId="19" fillId="4" borderId="54" xfId="2" applyNumberFormat="1" applyFont="1" applyFill="1" applyBorder="1" applyAlignment="1" applyProtection="1">
      <alignment horizontal="right" vertical="top" wrapText="1"/>
    </xf>
    <xf numFmtId="10" fontId="18" fillId="4" borderId="50" xfId="2" applyNumberFormat="1" applyFont="1" applyFill="1" applyBorder="1" applyAlignment="1" applyProtection="1">
      <alignment horizontal="right" vertical="top" wrapText="1"/>
    </xf>
    <xf numFmtId="0" fontId="18" fillId="4" borderId="1" xfId="0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8" fontId="19" fillId="0" borderId="5" xfId="2" applyNumberFormat="1" applyFont="1" applyFill="1" applyBorder="1" applyAlignment="1" applyProtection="1">
      <alignment horizontal="right" vertical="top" wrapText="1"/>
    </xf>
    <xf numFmtId="0" fontId="36" fillId="0" borderId="0" xfId="0" applyFont="1" applyAlignment="1">
      <alignment horizontal="right"/>
    </xf>
    <xf numFmtId="0" fontId="19" fillId="0" borderId="8" xfId="0" applyFont="1" applyFill="1" applyBorder="1" applyAlignment="1" applyProtection="1">
      <alignment horizontal="left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3" borderId="10" xfId="2" applyNumberFormat="1" applyFont="1" applyFill="1" applyBorder="1" applyAlignment="1" applyProtection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164" fontId="19" fillId="0" borderId="5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 applyProtection="1">
      <alignment horizontal="center" vertical="top"/>
    </xf>
    <xf numFmtId="0" fontId="25" fillId="0" borderId="30" xfId="0" applyFont="1" applyBorder="1" applyAlignment="1">
      <alignment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49" fontId="19" fillId="0" borderId="31" xfId="0" applyNumberFormat="1" applyFont="1" applyBorder="1" applyAlignment="1">
      <alignment vertical="top" wrapText="1"/>
    </xf>
    <xf numFmtId="10" fontId="19" fillId="4" borderId="9" xfId="2" applyNumberFormat="1" applyFont="1" applyFill="1" applyBorder="1" applyAlignment="1" applyProtection="1">
      <alignment horizontal="right" vertical="top" wrapText="1"/>
    </xf>
    <xf numFmtId="0" fontId="15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5" fillId="0" borderId="1" xfId="0" applyFont="1" applyBorder="1" applyAlignment="1">
      <alignment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3" borderId="10" xfId="2" applyNumberFormat="1" applyFont="1" applyFill="1" applyBorder="1" applyAlignment="1" applyProtection="1">
      <alignment horizontal="right" vertical="top" wrapText="1"/>
    </xf>
    <xf numFmtId="0" fontId="25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0" fontId="33" fillId="0" borderId="79" xfId="0" applyFont="1" applyBorder="1" applyAlignment="1">
      <alignment vertical="top" wrapText="1"/>
    </xf>
    <xf numFmtId="0" fontId="33" fillId="0" borderId="81" xfId="0" applyFont="1" applyBorder="1" applyAlignment="1">
      <alignment vertical="top" wrapText="1"/>
    </xf>
    <xf numFmtId="2" fontId="19" fillId="0" borderId="5" xfId="0" applyNumberFormat="1" applyFont="1" applyFill="1" applyBorder="1" applyAlignment="1">
      <alignment horizontal="right" vertical="top"/>
    </xf>
    <xf numFmtId="0" fontId="33" fillId="0" borderId="0" xfId="0" applyFont="1" applyBorder="1" applyAlignment="1">
      <alignment vertical="top" wrapText="1"/>
    </xf>
    <xf numFmtId="2" fontId="19" fillId="0" borderId="1" xfId="0" applyNumberFormat="1" applyFont="1" applyFill="1" applyBorder="1" applyAlignment="1">
      <alignment horizontal="right" vertical="top"/>
    </xf>
    <xf numFmtId="0" fontId="25" fillId="0" borderId="8" xfId="0" applyFont="1" applyBorder="1" applyAlignment="1">
      <alignment vertical="top" wrapText="1"/>
    </xf>
    <xf numFmtId="168" fontId="19" fillId="0" borderId="0" xfId="2" applyNumberFormat="1" applyFont="1" applyFill="1" applyBorder="1" applyAlignment="1" applyProtection="1">
      <alignment horizontal="right" vertical="top" wrapText="1"/>
    </xf>
    <xf numFmtId="168" fontId="44" fillId="4" borderId="10" xfId="2" applyNumberFormat="1" applyFont="1" applyFill="1" applyBorder="1" applyAlignment="1" applyProtection="1">
      <alignment horizontal="right" vertical="top" wrapText="1"/>
    </xf>
    <xf numFmtId="168" fontId="3" fillId="0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164" fontId="19" fillId="5" borderId="9" xfId="0" applyNumberFormat="1" applyFont="1" applyFill="1" applyBorder="1" applyAlignment="1" applyProtection="1">
      <alignment horizontal="center" vertical="top" wrapText="1"/>
    </xf>
    <xf numFmtId="164" fontId="19" fillId="5" borderId="1" xfId="0" applyNumberFormat="1" applyFont="1" applyFill="1" applyBorder="1" applyAlignment="1" applyProtection="1">
      <alignment horizontal="center" vertical="top" wrapText="1"/>
    </xf>
    <xf numFmtId="10" fontId="19" fillId="5" borderId="15" xfId="0" applyNumberFormat="1" applyFont="1" applyFill="1" applyBorder="1" applyAlignment="1" applyProtection="1">
      <alignment horizontal="center" vertical="top" wrapText="1"/>
    </xf>
    <xf numFmtId="0" fontId="19" fillId="5" borderId="37" xfId="0" applyNumberFormat="1" applyFont="1" applyFill="1" applyBorder="1" applyAlignment="1" applyProtection="1">
      <alignment horizontal="center" vertical="center" wrapText="1"/>
    </xf>
    <xf numFmtId="0" fontId="19" fillId="5" borderId="14" xfId="0" applyNumberFormat="1" applyFont="1" applyFill="1" applyBorder="1" applyAlignment="1" applyProtection="1">
      <alignment horizontal="center" vertical="center" wrapText="1"/>
    </xf>
    <xf numFmtId="1" fontId="19" fillId="5" borderId="26" xfId="0" applyNumberFormat="1" applyFont="1" applyFill="1" applyBorder="1" applyAlignment="1" applyProtection="1">
      <alignment horizontal="center" vertical="center" wrapText="1"/>
    </xf>
    <xf numFmtId="168" fontId="18" fillId="5" borderId="11" xfId="2" applyNumberFormat="1" applyFont="1" applyFill="1" applyBorder="1" applyAlignment="1" applyProtection="1">
      <alignment horizontal="right" vertical="top" wrapText="1"/>
    </xf>
    <xf numFmtId="168" fontId="18" fillId="5" borderId="5" xfId="2" applyNumberFormat="1" applyFont="1" applyFill="1" applyBorder="1" applyAlignment="1" applyProtection="1">
      <alignment horizontal="right" vertical="top" wrapText="1"/>
    </xf>
    <xf numFmtId="10" fontId="18" fillId="5" borderId="11" xfId="2" applyNumberFormat="1" applyFont="1" applyFill="1" applyBorder="1" applyAlignment="1" applyProtection="1">
      <alignment horizontal="right" vertical="top" wrapText="1"/>
    </xf>
    <xf numFmtId="168" fontId="19" fillId="5" borderId="1" xfId="2" applyNumberFormat="1" applyFont="1" applyFill="1" applyBorder="1" applyAlignment="1" applyProtection="1">
      <alignment horizontal="right" vertical="top" wrapText="1"/>
    </xf>
    <xf numFmtId="168" fontId="19" fillId="5" borderId="44" xfId="2" applyNumberFormat="1" applyFont="1" applyFill="1" applyBorder="1" applyAlignment="1" applyProtection="1">
      <alignment horizontal="right" vertical="top" wrapText="1"/>
    </xf>
    <xf numFmtId="10" fontId="19" fillId="5" borderId="44" xfId="2" applyNumberFormat="1" applyFont="1" applyFill="1" applyBorder="1" applyAlignment="1" applyProtection="1">
      <alignment horizontal="right" vertical="top" wrapText="1"/>
    </xf>
    <xf numFmtId="168" fontId="19" fillId="5" borderId="10" xfId="2" applyNumberFormat="1" applyFont="1" applyFill="1" applyBorder="1" applyAlignment="1" applyProtection="1">
      <alignment horizontal="right" vertical="top" wrapText="1"/>
    </xf>
    <xf numFmtId="10" fontId="19" fillId="5" borderId="10" xfId="2" applyNumberFormat="1" applyFont="1" applyFill="1" applyBorder="1" applyAlignment="1" applyProtection="1">
      <alignment horizontal="right" vertical="top" wrapText="1"/>
    </xf>
    <xf numFmtId="168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10" fontId="19" fillId="5" borderId="1" xfId="2" applyNumberFormat="1" applyFont="1" applyFill="1" applyBorder="1" applyAlignment="1" applyProtection="1">
      <alignment horizontal="right" vertical="top" wrapText="1"/>
    </xf>
    <xf numFmtId="168" fontId="18" fillId="5" borderId="4" xfId="2" applyNumberFormat="1" applyFont="1" applyFill="1" applyBorder="1" applyAlignment="1" applyProtection="1">
      <alignment horizontal="right" vertical="top" wrapText="1"/>
    </xf>
    <xf numFmtId="168" fontId="19" fillId="5" borderId="5" xfId="2" applyNumberFormat="1" applyFont="1" applyFill="1" applyBorder="1" applyAlignment="1" applyProtection="1">
      <alignment horizontal="right" vertical="top" wrapText="1"/>
    </xf>
    <xf numFmtId="10" fontId="19" fillId="5" borderId="5" xfId="2" applyNumberFormat="1" applyFont="1" applyFill="1" applyBorder="1" applyAlignment="1" applyProtection="1">
      <alignment horizontal="right" vertical="top" wrapText="1"/>
    </xf>
    <xf numFmtId="10" fontId="18" fillId="5" borderId="5" xfId="2" applyNumberFormat="1" applyFont="1" applyFill="1" applyBorder="1" applyAlignment="1" applyProtection="1">
      <alignment horizontal="right" vertical="top" wrapText="1"/>
    </xf>
    <xf numFmtId="168" fontId="19" fillId="5" borderId="10" xfId="2" applyNumberFormat="1" applyFont="1" applyFill="1" applyBorder="1" applyAlignment="1" applyProtection="1">
      <alignment horizontal="right" vertical="top" wrapText="1"/>
    </xf>
    <xf numFmtId="0" fontId="16" fillId="5" borderId="0" xfId="0" applyFont="1" applyFill="1" applyBorder="1" applyAlignment="1" applyProtection="1">
      <alignment horizontal="justify" vertical="top" wrapText="1"/>
    </xf>
    <xf numFmtId="0" fontId="20" fillId="5" borderId="0" xfId="0" applyFont="1" applyFill="1" applyBorder="1" applyAlignment="1" applyProtection="1">
      <alignment horizontal="left" wrapText="1"/>
    </xf>
    <xf numFmtId="0" fontId="20" fillId="5" borderId="0" xfId="0" applyFont="1" applyFill="1" applyBorder="1" applyAlignment="1" applyProtection="1">
      <alignment horizontal="left"/>
    </xf>
    <xf numFmtId="0" fontId="20" fillId="5" borderId="0" xfId="0" applyFont="1" applyFill="1" applyAlignment="1" applyProtection="1">
      <alignment vertical="center"/>
    </xf>
    <xf numFmtId="164" fontId="19" fillId="0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left" vertical="top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5" xfId="2" applyNumberFormat="1" applyFont="1" applyFill="1" applyBorder="1" applyAlignment="1" applyProtection="1">
      <alignment horizontal="right" vertical="top" wrapText="1"/>
    </xf>
    <xf numFmtId="168" fontId="19" fillId="5" borderId="10" xfId="2" applyNumberFormat="1" applyFont="1" applyFill="1" applyBorder="1" applyAlignment="1" applyProtection="1">
      <alignment horizontal="right" vertical="top" wrapText="1"/>
    </xf>
    <xf numFmtId="168" fontId="19" fillId="4" borderId="10" xfId="2" applyNumberFormat="1" applyFont="1" applyFill="1" applyBorder="1" applyAlignment="1" applyProtection="1">
      <alignment horizontal="right" vertical="top" wrapText="1"/>
    </xf>
    <xf numFmtId="168" fontId="19" fillId="3" borderId="10" xfId="2" applyNumberFormat="1" applyFont="1" applyFill="1" applyBorder="1" applyAlignment="1" applyProtection="1">
      <alignment horizontal="right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 applyProtection="1">
      <alignment horizontal="left" vertical="top" wrapText="1"/>
    </xf>
    <xf numFmtId="0" fontId="19" fillId="0" borderId="30" xfId="0" applyFont="1" applyFill="1" applyBorder="1" applyAlignment="1" applyProtection="1">
      <alignment horizontal="left" vertical="top" wrapText="1"/>
    </xf>
    <xf numFmtId="0" fontId="19" fillId="0" borderId="31" xfId="0" applyFont="1" applyFill="1" applyBorder="1" applyAlignment="1" applyProtection="1">
      <alignment horizontal="left" vertical="top" wrapText="1"/>
    </xf>
    <xf numFmtId="0" fontId="19" fillId="0" borderId="9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5" xfId="0" applyFont="1" applyFill="1" applyBorder="1" applyAlignment="1" applyProtection="1">
      <alignment horizontal="left" vertical="top" wrapText="1"/>
    </xf>
    <xf numFmtId="0" fontId="19" fillId="0" borderId="35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0" fillId="0" borderId="30" xfId="0" applyFill="1" applyBorder="1"/>
    <xf numFmtId="0" fontId="0" fillId="0" borderId="31" xfId="0" applyFill="1" applyBorder="1"/>
    <xf numFmtId="0" fontId="0" fillId="0" borderId="9" xfId="0" applyFill="1" applyBorder="1"/>
    <xf numFmtId="0" fontId="0" fillId="0" borderId="0" xfId="0" applyFill="1"/>
    <xf numFmtId="0" fontId="0" fillId="0" borderId="15" xfId="0" applyFill="1" applyBorder="1"/>
    <xf numFmtId="0" fontId="0" fillId="0" borderId="35" xfId="0" applyFill="1" applyBorder="1"/>
    <xf numFmtId="0" fontId="0" fillId="0" borderId="6" xfId="0" applyFill="1" applyBorder="1"/>
    <xf numFmtId="0" fontId="0" fillId="0" borderId="3" xfId="0" applyFill="1" applyBorder="1"/>
    <xf numFmtId="164" fontId="19" fillId="5" borderId="4" xfId="0" applyNumberFormat="1" applyFont="1" applyFill="1" applyBorder="1" applyAlignment="1" applyProtection="1">
      <alignment horizontal="center" vertical="top" wrapText="1"/>
    </xf>
    <xf numFmtId="164" fontId="19" fillId="5" borderId="7" xfId="0" applyNumberFormat="1" applyFont="1" applyFill="1" applyBorder="1" applyAlignment="1" applyProtection="1">
      <alignment horizontal="center" vertical="top" wrapText="1"/>
    </xf>
    <xf numFmtId="164" fontId="19" fillId="5" borderId="2" xfId="0" applyNumberFormat="1" applyFont="1" applyFill="1" applyBorder="1" applyAlignment="1" applyProtection="1">
      <alignment horizontal="center" vertical="top" wrapText="1"/>
    </xf>
    <xf numFmtId="164" fontId="19" fillId="0" borderId="19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19" fillId="0" borderId="80" xfId="0" applyFont="1" applyBorder="1" applyAlignment="1">
      <alignment vertical="top" wrapText="1"/>
    </xf>
    <xf numFmtId="0" fontId="19" fillId="0" borderId="81" xfId="0" applyFont="1" applyBorder="1" applyAlignment="1">
      <alignment vertical="top" wrapText="1"/>
    </xf>
    <xf numFmtId="14" fontId="19" fillId="0" borderId="80" xfId="0" applyNumberFormat="1" applyFont="1" applyBorder="1" applyAlignment="1">
      <alignment vertical="top" wrapText="1"/>
    </xf>
    <xf numFmtId="14" fontId="19" fillId="0" borderId="85" xfId="0" applyNumberFormat="1" applyFont="1" applyBorder="1" applyAlignment="1">
      <alignment vertical="top" wrapText="1"/>
    </xf>
    <xf numFmtId="14" fontId="19" fillId="0" borderId="81" xfId="0" applyNumberFormat="1" applyFont="1" applyBorder="1" applyAlignment="1">
      <alignment vertical="top" wrapText="1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28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center" vertical="top" wrapText="1"/>
    </xf>
    <xf numFmtId="164" fontId="19" fillId="0" borderId="8" xfId="0" applyNumberFormat="1" applyFont="1" applyFill="1" applyBorder="1" applyAlignment="1" applyProtection="1">
      <alignment horizontal="center" vertical="top" wrapText="1"/>
    </xf>
    <xf numFmtId="164" fontId="19" fillId="0" borderId="5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5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30" xfId="0" applyFont="1" applyFill="1" applyBorder="1" applyAlignment="1" applyProtection="1">
      <alignment horizontal="center" vertical="top"/>
    </xf>
    <xf numFmtId="0" fontId="3" fillId="0" borderId="24" xfId="0" applyFont="1" applyFill="1" applyBorder="1" applyAlignment="1" applyProtection="1">
      <alignment horizontal="center" vertical="top"/>
    </xf>
    <xf numFmtId="164" fontId="19" fillId="0" borderId="32" xfId="0" applyNumberFormat="1" applyFont="1" applyFill="1" applyBorder="1" applyAlignment="1" applyProtection="1">
      <alignment horizontal="center" vertical="center" wrapText="1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164" fontId="19" fillId="0" borderId="56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64" xfId="0" applyNumberFormat="1" applyFont="1" applyFill="1" applyBorder="1" applyAlignment="1" applyProtection="1">
      <alignment horizontal="center" vertical="top" wrapText="1"/>
    </xf>
    <xf numFmtId="164" fontId="19" fillId="0" borderId="22" xfId="0" applyNumberFormat="1" applyFont="1" applyFill="1" applyBorder="1" applyAlignment="1" applyProtection="1">
      <alignment horizontal="center" vertical="top" wrapText="1"/>
    </xf>
    <xf numFmtId="164" fontId="19" fillId="0" borderId="23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10" fontId="19" fillId="4" borderId="10" xfId="0" applyNumberFormat="1" applyFont="1" applyFill="1" applyBorder="1" applyAlignment="1" applyProtection="1">
      <alignment horizontal="center" vertical="center" wrapText="1"/>
    </xf>
    <xf numFmtId="10" fontId="19" fillId="4" borderId="5" xfId="0" applyNumberFormat="1" applyFont="1" applyFill="1" applyBorder="1" applyAlignment="1" applyProtection="1">
      <alignment horizontal="center" vertical="center" wrapText="1"/>
    </xf>
    <xf numFmtId="164" fontId="19" fillId="0" borderId="36" xfId="0" applyNumberFormat="1" applyFont="1" applyFill="1" applyBorder="1" applyAlignment="1" applyProtection="1">
      <alignment horizontal="center" vertical="top" wrapText="1"/>
    </xf>
    <xf numFmtId="164" fontId="19" fillId="0" borderId="30" xfId="0" applyNumberFormat="1" applyFont="1" applyFill="1" applyBorder="1" applyAlignment="1" applyProtection="1">
      <alignment horizontal="center" vertical="top" wrapText="1"/>
    </xf>
    <xf numFmtId="164" fontId="19" fillId="0" borderId="31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top" wrapText="1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29" xfId="0" applyFont="1" applyFill="1" applyBorder="1" applyAlignment="1" applyProtection="1">
      <alignment horizontal="left" vertical="top" wrapText="1"/>
    </xf>
    <xf numFmtId="0" fontId="0" fillId="0" borderId="20" xfId="0" applyFill="1" applyBorder="1"/>
    <xf numFmtId="0" fontId="0" fillId="0" borderId="0" xfId="0" applyFill="1" applyBorder="1"/>
    <xf numFmtId="0" fontId="19" fillId="0" borderId="10" xfId="0" applyFont="1" applyFill="1" applyBorder="1" applyAlignment="1" applyProtection="1">
      <alignment horizontal="center" vertical="top"/>
    </xf>
    <xf numFmtId="0" fontId="0" fillId="0" borderId="8" xfId="0" applyBorder="1"/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7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164" fontId="18" fillId="0" borderId="21" xfId="0" applyNumberFormat="1" applyFont="1" applyFill="1" applyBorder="1" applyAlignment="1" applyProtection="1">
      <alignment horizontal="left" vertical="top" wrapText="1"/>
    </xf>
    <xf numFmtId="164" fontId="18" fillId="0" borderId="22" xfId="0" applyNumberFormat="1" applyFont="1" applyFill="1" applyBorder="1" applyAlignment="1" applyProtection="1">
      <alignment horizontal="left" vertical="top" wrapText="1"/>
    </xf>
    <xf numFmtId="164" fontId="18" fillId="0" borderId="2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25" fillId="0" borderId="33" xfId="0" applyFont="1" applyBorder="1" applyAlignment="1">
      <alignment horizontal="left" vertical="top" wrapText="1"/>
    </xf>
    <xf numFmtId="0" fontId="19" fillId="0" borderId="29" xfId="0" applyFont="1" applyBorder="1" applyAlignment="1">
      <alignment vertical="top" wrapText="1"/>
    </xf>
    <xf numFmtId="0" fontId="19" fillId="0" borderId="83" xfId="0" applyFont="1" applyBorder="1" applyAlignment="1">
      <alignment vertical="top" wrapText="1"/>
    </xf>
    <xf numFmtId="0" fontId="19" fillId="0" borderId="85" xfId="0" applyFont="1" applyBorder="1" applyAlignment="1">
      <alignment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4" fontId="32" fillId="0" borderId="0" xfId="0" applyNumberFormat="1" applyFont="1" applyFill="1" applyBorder="1" applyAlignment="1" applyProtection="1">
      <alignment horizontal="justify" vertical="top" wrapText="1"/>
    </xf>
    <xf numFmtId="164" fontId="32" fillId="0" borderId="22" xfId="0" applyNumberFormat="1" applyFont="1" applyFill="1" applyBorder="1" applyAlignment="1" applyProtection="1">
      <alignment horizontal="justify" vertical="top" wrapText="1"/>
    </xf>
    <xf numFmtId="164" fontId="18" fillId="0" borderId="25" xfId="0" applyNumberFormat="1" applyFont="1" applyFill="1" applyBorder="1" applyAlignment="1" applyProtection="1">
      <alignment horizontal="left" vertical="top"/>
    </xf>
    <xf numFmtId="164" fontId="18" fillId="0" borderId="6" xfId="0" applyNumberFormat="1" applyFont="1" applyFill="1" applyBorder="1" applyAlignment="1" applyProtection="1">
      <alignment horizontal="left" vertical="top"/>
    </xf>
    <xf numFmtId="164" fontId="18" fillId="0" borderId="49" xfId="0" applyNumberFormat="1" applyFont="1" applyFill="1" applyBorder="1" applyAlignment="1" applyProtection="1">
      <alignment horizontal="left" vertical="top"/>
    </xf>
    <xf numFmtId="164" fontId="19" fillId="0" borderId="29" xfId="0" applyNumberFormat="1" applyFont="1" applyFill="1" applyBorder="1" applyAlignment="1" applyProtection="1">
      <alignment horizontal="left" vertical="top" wrapText="1"/>
    </xf>
    <xf numFmtId="164" fontId="19" fillId="0" borderId="30" xfId="0" applyNumberFormat="1" applyFont="1" applyFill="1" applyBorder="1" applyAlignment="1" applyProtection="1">
      <alignment horizontal="left" vertical="top" wrapText="1"/>
    </xf>
    <xf numFmtId="164" fontId="19" fillId="0" borderId="31" xfId="0" applyNumberFormat="1" applyFont="1" applyFill="1" applyBorder="1" applyAlignment="1" applyProtection="1">
      <alignment horizontal="left" vertical="top" wrapText="1"/>
    </xf>
    <xf numFmtId="164" fontId="19" fillId="0" borderId="20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5" xfId="0" applyNumberFormat="1" applyFont="1" applyFill="1" applyBorder="1" applyAlignment="1" applyProtection="1">
      <alignment horizontal="left" vertical="top" wrapText="1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49" fontId="19" fillId="0" borderId="4" xfId="0" applyNumberFormat="1" applyFont="1" applyFill="1" applyBorder="1" applyAlignment="1" applyProtection="1">
      <alignment horizontal="left" vertical="top" wrapText="1"/>
    </xf>
    <xf numFmtId="0" fontId="21" fillId="0" borderId="7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164" fontId="19" fillId="0" borderId="5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25" fillId="0" borderId="81" xfId="0" applyFont="1" applyBorder="1" applyAlignment="1">
      <alignment vertical="top" wrapText="1"/>
    </xf>
    <xf numFmtId="49" fontId="19" fillId="0" borderId="29" xfId="0" applyNumberFormat="1" applyFont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0" borderId="20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49" fontId="19" fillId="0" borderId="80" xfId="0" applyNumberFormat="1" applyFont="1" applyBorder="1" applyAlignment="1">
      <alignment vertical="top" wrapText="1"/>
    </xf>
    <xf numFmtId="49" fontId="19" fillId="0" borderId="81" xfId="0" applyNumberFormat="1" applyFont="1" applyBorder="1" applyAlignment="1">
      <alignment vertical="top" wrapText="1"/>
    </xf>
    <xf numFmtId="168" fontId="19" fillId="4" borderId="10" xfId="2" applyNumberFormat="1" applyFont="1" applyFill="1" applyBorder="1" applyAlignment="1" applyProtection="1">
      <alignment horizontal="right" vertical="top" wrapText="1"/>
    </xf>
    <xf numFmtId="168" fontId="19" fillId="4" borderId="8" xfId="2" applyNumberFormat="1" applyFont="1" applyFill="1" applyBorder="1" applyAlignment="1" applyProtection="1">
      <alignment horizontal="right" vertical="top" wrapText="1"/>
    </xf>
    <xf numFmtId="168" fontId="19" fillId="4" borderId="5" xfId="2" applyNumberFormat="1" applyFont="1" applyFill="1" applyBorder="1" applyAlignment="1" applyProtection="1">
      <alignment horizontal="right" vertical="top" wrapText="1"/>
    </xf>
    <xf numFmtId="168" fontId="19" fillId="0" borderId="10" xfId="2" applyNumberFormat="1" applyFont="1" applyFill="1" applyBorder="1" applyAlignment="1" applyProtection="1">
      <alignment horizontal="right" vertical="top" wrapText="1"/>
    </xf>
    <xf numFmtId="168" fontId="19" fillId="0" borderId="8" xfId="2" applyNumberFormat="1" applyFont="1" applyFill="1" applyBorder="1" applyAlignment="1" applyProtection="1">
      <alignment horizontal="right" vertical="top" wrapText="1"/>
    </xf>
    <xf numFmtId="168" fontId="19" fillId="0" borderId="5" xfId="2" applyNumberFormat="1" applyFont="1" applyFill="1" applyBorder="1" applyAlignment="1" applyProtection="1">
      <alignment horizontal="right" vertical="top" wrapText="1"/>
    </xf>
    <xf numFmtId="168" fontId="19" fillId="3" borderId="10" xfId="2" applyNumberFormat="1" applyFont="1" applyFill="1" applyBorder="1" applyAlignment="1" applyProtection="1">
      <alignment horizontal="right" vertical="top" wrapText="1"/>
    </xf>
    <xf numFmtId="168" fontId="19" fillId="3" borderId="8" xfId="2" applyNumberFormat="1" applyFont="1" applyFill="1" applyBorder="1" applyAlignment="1" applyProtection="1">
      <alignment horizontal="right" vertical="top" wrapText="1"/>
    </xf>
    <xf numFmtId="168" fontId="19" fillId="3" borderId="5" xfId="2" applyNumberFormat="1" applyFont="1" applyFill="1" applyBorder="1" applyAlignment="1" applyProtection="1">
      <alignment horizontal="right" vertical="top" wrapText="1"/>
    </xf>
    <xf numFmtId="49" fontId="19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19" fillId="0" borderId="86" xfId="0" applyNumberFormat="1" applyFont="1" applyBorder="1" applyAlignment="1">
      <alignment vertical="top" wrapText="1"/>
    </xf>
    <xf numFmtId="0" fontId="19" fillId="0" borderId="86" xfId="0" applyFont="1" applyBorder="1" applyAlignment="1">
      <alignment vertical="top" wrapText="1"/>
    </xf>
    <xf numFmtId="49" fontId="19" fillId="0" borderId="1" xfId="0" applyNumberFormat="1" applyFont="1" applyFill="1" applyBorder="1" applyAlignment="1">
      <alignment vertical="top" wrapText="1"/>
    </xf>
    <xf numFmtId="49" fontId="25" fillId="0" borderId="1" xfId="0" applyNumberFormat="1" applyFont="1" applyBorder="1" applyAlignment="1">
      <alignment vertical="top" wrapText="1"/>
    </xf>
    <xf numFmtId="0" fontId="19" fillId="0" borderId="10" xfId="0" applyFont="1" applyFill="1" applyBorder="1" applyAlignment="1">
      <alignment vertical="top" wrapText="1"/>
    </xf>
    <xf numFmtId="0" fontId="19" fillId="0" borderId="5" xfId="0" applyFont="1" applyFill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168" fontId="19" fillId="0" borderId="19" xfId="2" applyNumberFormat="1" applyFont="1" applyFill="1" applyBorder="1" applyAlignment="1" applyProtection="1">
      <alignment horizontal="right" vertical="top" wrapText="1"/>
    </xf>
    <xf numFmtId="168" fontId="19" fillId="0" borderId="28" xfId="2" applyNumberFormat="1" applyFont="1" applyFill="1" applyBorder="1" applyAlignment="1" applyProtection="1">
      <alignment horizontal="right" vertical="top" wrapText="1"/>
    </xf>
    <xf numFmtId="168" fontId="19" fillId="0" borderId="33" xfId="2" applyNumberFormat="1" applyFont="1" applyFill="1" applyBorder="1" applyAlignment="1" applyProtection="1">
      <alignment horizontal="right" vertical="top" wrapText="1"/>
    </xf>
    <xf numFmtId="168" fontId="19" fillId="5" borderId="10" xfId="2" applyNumberFormat="1" applyFont="1" applyFill="1" applyBorder="1" applyAlignment="1" applyProtection="1">
      <alignment horizontal="right" vertical="top" wrapText="1"/>
    </xf>
    <xf numFmtId="168" fontId="19" fillId="5" borderId="8" xfId="2" applyNumberFormat="1" applyFont="1" applyFill="1" applyBorder="1" applyAlignment="1" applyProtection="1">
      <alignment horizontal="right" vertical="top" wrapText="1"/>
    </xf>
    <xf numFmtId="168" fontId="19" fillId="5" borderId="5" xfId="2" applyNumberFormat="1" applyFont="1" applyFill="1" applyBorder="1" applyAlignment="1" applyProtection="1">
      <alignment horizontal="right" vertical="top" wrapText="1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19" fillId="0" borderId="4" xfId="0" applyNumberFormat="1" applyFont="1" applyFill="1" applyBorder="1" applyAlignment="1" applyProtection="1">
      <alignment horizontal="left" vertical="top" wrapText="1"/>
    </xf>
    <xf numFmtId="164" fontId="19" fillId="0" borderId="7" xfId="0" applyNumberFormat="1" applyFont="1" applyFill="1" applyBorder="1" applyAlignment="1" applyProtection="1">
      <alignment horizontal="left" vertical="top" wrapText="1"/>
    </xf>
    <xf numFmtId="164" fontId="19" fillId="0" borderId="2" xfId="0" applyNumberFormat="1" applyFont="1" applyFill="1" applyBorder="1" applyAlignment="1" applyProtection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/>
    </xf>
    <xf numFmtId="0" fontId="24" fillId="0" borderId="0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9" fillId="0" borderId="0" xfId="0" applyFont="1" applyFill="1" applyBorder="1" applyAlignment="1" applyProtection="1">
      <alignment horizontal="left"/>
    </xf>
    <xf numFmtId="0" fontId="25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center" vertical="top" wrapText="1"/>
    </xf>
    <xf numFmtId="3" fontId="3" fillId="0" borderId="32" xfId="0" applyNumberFormat="1" applyFont="1" applyBorder="1" applyAlignment="1">
      <alignment horizontal="center" vertical="top" wrapText="1"/>
    </xf>
    <xf numFmtId="3" fontId="3" fillId="0" borderId="33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top" wrapText="1"/>
    </xf>
    <xf numFmtId="0" fontId="40" fillId="0" borderId="0" xfId="0" applyFont="1" applyAlignment="1">
      <alignment horizontal="center"/>
    </xf>
    <xf numFmtId="0" fontId="36" fillId="0" borderId="0" xfId="0" applyFont="1" applyAlignment="1">
      <alignment horizontal="right" wrapText="1"/>
    </xf>
    <xf numFmtId="0" fontId="37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37" fillId="0" borderId="0" xfId="0" applyFont="1" applyAlignment="1"/>
    <xf numFmtId="0" fontId="38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wrapText="1"/>
    </xf>
    <xf numFmtId="0" fontId="40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71" fontId="18" fillId="5" borderId="16" xfId="2" applyNumberFormat="1" applyFont="1" applyFill="1" applyBorder="1" applyAlignment="1" applyProtection="1">
      <alignment horizontal="right" vertical="top" wrapText="1"/>
    </xf>
    <xf numFmtId="168" fontId="3" fillId="0" borderId="84" xfId="0" applyNumberFormat="1" applyFont="1" applyBorder="1" applyAlignment="1">
      <alignment horizontal="right" vertical="top"/>
    </xf>
    <xf numFmtId="168" fontId="3" fillId="3" borderId="84" xfId="0" applyNumberFormat="1" applyFont="1" applyFill="1" applyBorder="1" applyAlignment="1">
      <alignment horizontal="right" vertical="top"/>
    </xf>
    <xf numFmtId="4" fontId="3" fillId="0" borderId="82" xfId="0" applyNumberFormat="1" applyFont="1" applyBorder="1" applyAlignment="1">
      <alignment horizontal="right" vertical="top"/>
    </xf>
    <xf numFmtId="0" fontId="19" fillId="0" borderId="8" xfId="0" applyFont="1" applyBorder="1" applyAlignment="1">
      <alignment vertical="top" wrapText="1"/>
    </xf>
    <xf numFmtId="168" fontId="19" fillId="3" borderId="0" xfId="2" applyNumberFormat="1" applyFont="1" applyFill="1" applyBorder="1" applyAlignment="1" applyProtection="1">
      <alignment horizontal="right" vertical="top" wrapText="1"/>
    </xf>
    <xf numFmtId="168" fontId="3" fillId="0" borderId="87" xfId="0" applyNumberFormat="1" applyFont="1" applyBorder="1" applyAlignment="1">
      <alignment horizontal="right" vertical="top"/>
    </xf>
    <xf numFmtId="168" fontId="3" fillId="0" borderId="82" xfId="0" applyNumberFormat="1" applyFont="1" applyBorder="1" applyAlignment="1">
      <alignment horizontal="right" vertical="top"/>
    </xf>
    <xf numFmtId="168" fontId="3" fillId="3" borderId="82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541" t="s">
        <v>39</v>
      </c>
      <c r="B1" s="542"/>
      <c r="C1" s="543" t="s">
        <v>40</v>
      </c>
      <c r="D1" s="544" t="s">
        <v>44</v>
      </c>
      <c r="E1" s="545"/>
      <c r="F1" s="546"/>
      <c r="G1" s="544" t="s">
        <v>17</v>
      </c>
      <c r="H1" s="545"/>
      <c r="I1" s="546"/>
      <c r="J1" s="544" t="s">
        <v>18</v>
      </c>
      <c r="K1" s="545"/>
      <c r="L1" s="546"/>
      <c r="M1" s="544" t="s">
        <v>22</v>
      </c>
      <c r="N1" s="545"/>
      <c r="O1" s="546"/>
      <c r="P1" s="547" t="s">
        <v>23</v>
      </c>
      <c r="Q1" s="548"/>
      <c r="R1" s="544" t="s">
        <v>24</v>
      </c>
      <c r="S1" s="545"/>
      <c r="T1" s="546"/>
      <c r="U1" s="544" t="s">
        <v>25</v>
      </c>
      <c r="V1" s="545"/>
      <c r="W1" s="546"/>
      <c r="X1" s="547" t="s">
        <v>26</v>
      </c>
      <c r="Y1" s="549"/>
      <c r="Z1" s="548"/>
      <c r="AA1" s="547" t="s">
        <v>27</v>
      </c>
      <c r="AB1" s="548"/>
      <c r="AC1" s="544" t="s">
        <v>28</v>
      </c>
      <c r="AD1" s="545"/>
      <c r="AE1" s="546"/>
      <c r="AF1" s="544" t="s">
        <v>29</v>
      </c>
      <c r="AG1" s="545"/>
      <c r="AH1" s="546"/>
      <c r="AI1" s="544" t="s">
        <v>30</v>
      </c>
      <c r="AJ1" s="545"/>
      <c r="AK1" s="546"/>
      <c r="AL1" s="547" t="s">
        <v>31</v>
      </c>
      <c r="AM1" s="548"/>
      <c r="AN1" s="544" t="s">
        <v>32</v>
      </c>
      <c r="AO1" s="545"/>
      <c r="AP1" s="546"/>
      <c r="AQ1" s="544" t="s">
        <v>33</v>
      </c>
      <c r="AR1" s="545"/>
      <c r="AS1" s="546"/>
      <c r="AT1" s="544" t="s">
        <v>34</v>
      </c>
      <c r="AU1" s="545"/>
      <c r="AV1" s="546"/>
    </row>
    <row r="2" spans="1:48" ht="39" customHeight="1">
      <c r="A2" s="542"/>
      <c r="B2" s="542"/>
      <c r="C2" s="543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543" t="s">
        <v>82</v>
      </c>
      <c r="B3" s="543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543"/>
      <c r="B4" s="543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543"/>
      <c r="B5" s="543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543"/>
      <c r="B6" s="543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543"/>
      <c r="B7" s="543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543"/>
      <c r="B8" s="543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543"/>
      <c r="B9" s="543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550" t="s">
        <v>57</v>
      </c>
      <c r="B1" s="550"/>
      <c r="C1" s="550"/>
      <c r="D1" s="550"/>
      <c r="E1" s="550"/>
    </row>
    <row r="2" spans="1:5">
      <c r="A2" s="12"/>
      <c r="B2" s="12"/>
      <c r="C2" s="12"/>
      <c r="D2" s="12"/>
      <c r="E2" s="12"/>
    </row>
    <row r="3" spans="1:5">
      <c r="A3" s="551" t="s">
        <v>129</v>
      </c>
      <c r="B3" s="551"/>
      <c r="C3" s="551"/>
      <c r="D3" s="551"/>
      <c r="E3" s="551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552" t="s">
        <v>78</v>
      </c>
      <c r="B26" s="552"/>
      <c r="C26" s="552"/>
      <c r="D26" s="552"/>
      <c r="E26" s="552"/>
    </row>
    <row r="27" spans="1:5">
      <c r="A27" s="28"/>
      <c r="B27" s="28"/>
      <c r="C27" s="28"/>
      <c r="D27" s="28"/>
      <c r="E27" s="28"/>
    </row>
    <row r="28" spans="1:5">
      <c r="A28" s="552" t="s">
        <v>79</v>
      </c>
      <c r="B28" s="552"/>
      <c r="C28" s="552"/>
      <c r="D28" s="552"/>
      <c r="E28" s="552"/>
    </row>
    <row r="29" spans="1:5">
      <c r="A29" s="552"/>
      <c r="B29" s="552"/>
      <c r="C29" s="552"/>
      <c r="D29" s="552"/>
      <c r="E29" s="552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4" customWidth="1"/>
    <col min="2" max="2" width="42.5546875" style="44" customWidth="1"/>
    <col min="3" max="3" width="6.88671875" style="44" customWidth="1"/>
    <col min="4" max="15" width="9.5546875" style="44" customWidth="1"/>
    <col min="16" max="17" width="10.5546875" style="44" customWidth="1"/>
    <col min="18" max="29" width="0" style="45" hidden="1" customWidth="1"/>
    <col min="30" max="16384" width="9.10937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566" t="s">
        <v>45</v>
      </c>
      <c r="C3" s="566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553" t="s">
        <v>1</v>
      </c>
      <c r="B5" s="560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553"/>
      <c r="B6" s="560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553"/>
      <c r="B7" s="560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553" t="s">
        <v>3</v>
      </c>
      <c r="B8" s="560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554" t="s">
        <v>204</v>
      </c>
      <c r="N8" s="555"/>
      <c r="O8" s="556"/>
      <c r="P8" s="56"/>
      <c r="Q8" s="56"/>
    </row>
    <row r="9" spans="1:256" ht="33.75" customHeight="1">
      <c r="A9" s="553"/>
      <c r="B9" s="560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553" t="s">
        <v>4</v>
      </c>
      <c r="B10" s="560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553"/>
      <c r="B11" s="560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553" t="s">
        <v>5</v>
      </c>
      <c r="B12" s="560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553"/>
      <c r="B13" s="560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553" t="s">
        <v>9</v>
      </c>
      <c r="B14" s="560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553"/>
      <c r="B15" s="560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571"/>
      <c r="AJ16" s="571"/>
      <c r="AK16" s="571"/>
      <c r="AZ16" s="571"/>
      <c r="BA16" s="571"/>
      <c r="BB16" s="571"/>
      <c r="BQ16" s="571"/>
      <c r="BR16" s="571"/>
      <c r="BS16" s="571"/>
      <c r="CH16" s="571"/>
      <c r="CI16" s="571"/>
      <c r="CJ16" s="571"/>
      <c r="CY16" s="571"/>
      <c r="CZ16" s="571"/>
      <c r="DA16" s="571"/>
      <c r="DP16" s="571"/>
      <c r="DQ16" s="571"/>
      <c r="DR16" s="571"/>
      <c r="EG16" s="571"/>
      <c r="EH16" s="571"/>
      <c r="EI16" s="571"/>
      <c r="EX16" s="571"/>
      <c r="EY16" s="571"/>
      <c r="EZ16" s="571"/>
      <c r="FO16" s="571"/>
      <c r="FP16" s="571"/>
      <c r="FQ16" s="571"/>
      <c r="GF16" s="571"/>
      <c r="GG16" s="571"/>
      <c r="GH16" s="571"/>
      <c r="GW16" s="571"/>
      <c r="GX16" s="571"/>
      <c r="GY16" s="571"/>
      <c r="HN16" s="571"/>
      <c r="HO16" s="571"/>
      <c r="HP16" s="571"/>
      <c r="IE16" s="571"/>
      <c r="IF16" s="571"/>
      <c r="IG16" s="571"/>
      <c r="IV16" s="571"/>
    </row>
    <row r="17" spans="1:17" ht="320.25" customHeight="1">
      <c r="A17" s="553" t="s">
        <v>6</v>
      </c>
      <c r="B17" s="560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" customHeight="1">
      <c r="A18" s="553"/>
      <c r="B18" s="560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553" t="s">
        <v>7</v>
      </c>
      <c r="B19" s="560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" customHeight="1">
      <c r="A20" s="553"/>
      <c r="B20" s="560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553" t="s">
        <v>8</v>
      </c>
      <c r="B21" s="560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553"/>
      <c r="B22" s="560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557" t="s">
        <v>14</v>
      </c>
      <c r="B23" s="562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" customHeight="1">
      <c r="A24" s="559"/>
      <c r="B24" s="562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561" t="s">
        <v>15</v>
      </c>
      <c r="B25" s="562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" customHeight="1">
      <c r="A26" s="561"/>
      <c r="B26" s="562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553" t="s">
        <v>93</v>
      </c>
      <c r="B31" s="560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553"/>
      <c r="B32" s="560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553" t="s">
        <v>95</v>
      </c>
      <c r="B34" s="560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553"/>
      <c r="B35" s="560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" customHeight="1">
      <c r="A36" s="569" t="s">
        <v>97</v>
      </c>
      <c r="B36" s="567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" customHeight="1">
      <c r="A37" s="570"/>
      <c r="B37" s="568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553" t="s">
        <v>99</v>
      </c>
      <c r="B39" s="560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577" t="s">
        <v>246</v>
      </c>
      <c r="I39" s="578"/>
      <c r="J39" s="578"/>
      <c r="K39" s="578"/>
      <c r="L39" s="578"/>
      <c r="M39" s="578"/>
      <c r="N39" s="578"/>
      <c r="O39" s="579"/>
      <c r="P39" s="55" t="s">
        <v>188</v>
      </c>
      <c r="Q39" s="56"/>
    </row>
    <row r="40" spans="1:17" ht="39.9" customHeight="1">
      <c r="A40" s="553" t="s">
        <v>10</v>
      </c>
      <c r="B40" s="560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553" t="s">
        <v>100</v>
      </c>
      <c r="B41" s="560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" customHeight="1">
      <c r="A42" s="553"/>
      <c r="B42" s="560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553" t="s">
        <v>102</v>
      </c>
      <c r="B43" s="560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574" t="s">
        <v>191</v>
      </c>
      <c r="H43" s="575"/>
      <c r="I43" s="575"/>
      <c r="J43" s="575"/>
      <c r="K43" s="575"/>
      <c r="L43" s="575"/>
      <c r="M43" s="575"/>
      <c r="N43" s="575"/>
      <c r="O43" s="576"/>
      <c r="P43" s="56"/>
      <c r="Q43" s="56"/>
    </row>
    <row r="44" spans="1:17" ht="39.9" customHeight="1">
      <c r="A44" s="553"/>
      <c r="B44" s="560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553" t="s">
        <v>104</v>
      </c>
      <c r="B45" s="560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" customHeight="1">
      <c r="A46" s="553" t="s">
        <v>12</v>
      </c>
      <c r="B46" s="560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" customHeight="1">
      <c r="A47" s="564" t="s">
        <v>107</v>
      </c>
      <c r="B47" s="567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" customHeight="1">
      <c r="A48" s="565"/>
      <c r="B48" s="568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564" t="s">
        <v>108</v>
      </c>
      <c r="B49" s="567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" customHeight="1">
      <c r="A50" s="565"/>
      <c r="B50" s="568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553" t="s">
        <v>110</v>
      </c>
      <c r="B51" s="560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" customHeight="1">
      <c r="A52" s="553"/>
      <c r="B52" s="560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553" t="s">
        <v>113</v>
      </c>
      <c r="B53" s="560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553"/>
      <c r="B54" s="560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553" t="s">
        <v>114</v>
      </c>
      <c r="B55" s="560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553"/>
      <c r="B56" s="560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553" t="s">
        <v>116</v>
      </c>
      <c r="B57" s="560" t="s">
        <v>117</v>
      </c>
      <c r="C57" s="53" t="s">
        <v>20</v>
      </c>
      <c r="D57" s="93" t="s">
        <v>234</v>
      </c>
      <c r="E57" s="92"/>
      <c r="F57" s="92" t="s">
        <v>235</v>
      </c>
      <c r="G57" s="563" t="s">
        <v>232</v>
      </c>
      <c r="H57" s="563"/>
      <c r="I57" s="92" t="s">
        <v>236</v>
      </c>
      <c r="J57" s="92" t="s">
        <v>237</v>
      </c>
      <c r="K57" s="554" t="s">
        <v>238</v>
      </c>
      <c r="L57" s="555"/>
      <c r="M57" s="555"/>
      <c r="N57" s="555"/>
      <c r="O57" s="556"/>
      <c r="P57" s="88" t="s">
        <v>198</v>
      </c>
      <c r="Q57" s="56"/>
    </row>
    <row r="58" spans="1:17" ht="39.9" customHeight="1">
      <c r="A58" s="553"/>
      <c r="B58" s="560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557" t="s">
        <v>119</v>
      </c>
      <c r="B59" s="557" t="s">
        <v>118</v>
      </c>
      <c r="C59" s="557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558"/>
      <c r="B60" s="558"/>
      <c r="C60" s="558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558"/>
      <c r="B61" s="558"/>
      <c r="C61" s="559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" customHeight="1">
      <c r="A62" s="559"/>
      <c r="B62" s="559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" customHeight="1">
      <c r="A63" s="553" t="s">
        <v>120</v>
      </c>
      <c r="B63" s="560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" customHeight="1">
      <c r="A64" s="553"/>
      <c r="B64" s="560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561" t="s">
        <v>122</v>
      </c>
      <c r="B65" s="562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" customHeight="1">
      <c r="A66" s="561"/>
      <c r="B66" s="562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" customHeight="1">
      <c r="A67" s="553" t="s">
        <v>124</v>
      </c>
      <c r="B67" s="560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" customHeight="1">
      <c r="A68" s="553"/>
      <c r="B68" s="560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564" t="s">
        <v>126</v>
      </c>
      <c r="B69" s="567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" customHeight="1">
      <c r="A70" s="565"/>
      <c r="B70" s="568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572" t="s">
        <v>254</v>
      </c>
      <c r="C73" s="572"/>
      <c r="D73" s="572"/>
      <c r="E73" s="572"/>
      <c r="F73" s="572"/>
      <c r="G73" s="572"/>
      <c r="H73" s="572"/>
      <c r="I73" s="572"/>
      <c r="J73" s="572"/>
      <c r="K73" s="572"/>
      <c r="L73" s="572"/>
      <c r="M73" s="572"/>
      <c r="N73" s="572"/>
      <c r="O73" s="572"/>
      <c r="P73" s="572"/>
      <c r="Q73" s="572"/>
      <c r="R73" s="572"/>
      <c r="S73" s="572"/>
      <c r="T73" s="572"/>
    </row>
    <row r="74" spans="1:20" ht="13.8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3.8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3.8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3.8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3.8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573" t="s">
        <v>215</v>
      </c>
      <c r="C79" s="573"/>
      <c r="D79" s="573"/>
      <c r="E79" s="573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285"/>
  <sheetViews>
    <sheetView tabSelected="1" view="pageBreakPreview" topLeftCell="A22" zoomScale="80" zoomScaleSheetLayoutView="80" workbookViewId="0">
      <selection activeCell="A3" sqref="A3:BB3"/>
    </sheetView>
  </sheetViews>
  <sheetFormatPr defaultColWidth="9.109375" defaultRowHeight="13.2"/>
  <cols>
    <col min="1" max="1" width="8" style="104" customWidth="1"/>
    <col min="2" max="2" width="52.44140625" style="104" customWidth="1"/>
    <col min="3" max="3" width="29.6640625" style="104" customWidth="1"/>
    <col min="4" max="4" width="20.6640625" style="108" customWidth="1"/>
    <col min="5" max="5" width="14.109375" style="109" customWidth="1"/>
    <col min="6" max="6" width="17.5546875" style="109" customWidth="1"/>
    <col min="7" max="7" width="14.109375" style="450" customWidth="1"/>
    <col min="8" max="8" width="10.44140625" style="104" customWidth="1"/>
    <col min="9" max="9" width="14.88671875" style="381" customWidth="1"/>
    <col min="10" max="10" width="13.109375" style="104" customWidth="1"/>
    <col min="11" max="11" width="12.6640625" style="104" customWidth="1"/>
    <col min="12" max="12" width="12.33203125" style="104" customWidth="1"/>
    <col min="13" max="13" width="7" style="104" customWidth="1"/>
    <col min="14" max="14" width="12.6640625" style="104" customWidth="1"/>
    <col min="15" max="15" width="11.88671875" style="104" customWidth="1"/>
    <col min="16" max="16" width="9.88671875" style="104" customWidth="1"/>
    <col min="17" max="17" width="12.44140625" style="507" customWidth="1"/>
    <col min="18" max="18" width="10.33203125" style="507" customWidth="1"/>
    <col min="19" max="19" width="11.44140625" style="507" customWidth="1"/>
    <col min="20" max="20" width="12.109375" style="104" customWidth="1"/>
    <col min="21" max="21" width="8.109375" style="104" customWidth="1"/>
    <col min="22" max="22" width="6.88671875" style="104" customWidth="1"/>
    <col min="23" max="23" width="7.33203125" style="104" customWidth="1"/>
    <col min="24" max="25" width="7.6640625" style="104" customWidth="1"/>
    <col min="26" max="26" width="10.33203125" style="104" customWidth="1"/>
    <col min="27" max="27" width="5.88671875" style="104" hidden="1" customWidth="1"/>
    <col min="28" max="28" width="6.88671875" style="104" hidden="1" customWidth="1"/>
    <col min="29" max="30" width="6.88671875" style="104" customWidth="1"/>
    <col min="31" max="31" width="7.5546875" style="104" customWidth="1"/>
    <col min="32" max="32" width="5.5546875" style="104" hidden="1" customWidth="1"/>
    <col min="33" max="33" width="7.5546875" style="104" hidden="1" customWidth="1"/>
    <col min="34" max="35" width="7.5546875" style="104" customWidth="1"/>
    <col min="36" max="36" width="7.88671875" style="104" customWidth="1"/>
    <col min="37" max="37" width="6" style="104" hidden="1" customWidth="1"/>
    <col min="38" max="38" width="7.88671875" style="104" hidden="1" customWidth="1"/>
    <col min="39" max="40" width="7.88671875" style="104" customWidth="1"/>
    <col min="41" max="41" width="6.109375" style="104" customWidth="1"/>
    <col min="42" max="42" width="6.44140625" style="104" hidden="1" customWidth="1"/>
    <col min="43" max="43" width="0.6640625" style="104" hidden="1" customWidth="1"/>
    <col min="44" max="44" width="6" style="104" customWidth="1"/>
    <col min="45" max="45" width="6.88671875" style="104" customWidth="1"/>
    <col min="46" max="46" width="8.6640625" style="104" customWidth="1"/>
    <col min="47" max="47" width="5" style="104" hidden="1" customWidth="1"/>
    <col min="48" max="48" width="7.109375" style="104" hidden="1" customWidth="1"/>
    <col min="49" max="50" width="7.109375" style="104" customWidth="1"/>
    <col min="51" max="51" width="12.33203125" style="104" customWidth="1"/>
    <col min="52" max="52" width="7.6640625" style="104" customWidth="1"/>
    <col min="53" max="53" width="7" style="104" customWidth="1"/>
    <col min="54" max="54" width="21.5546875" style="95" customWidth="1"/>
    <col min="55" max="16384" width="9.109375" style="95"/>
  </cols>
  <sheetData>
    <row r="1" spans="1:54" ht="18">
      <c r="BB1" s="221" t="s">
        <v>288</v>
      </c>
    </row>
    <row r="2" spans="1:54" s="111" customFormat="1" ht="24" customHeight="1">
      <c r="A2" s="629" t="s">
        <v>261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  <c r="Y2" s="629"/>
      <c r="Z2" s="629"/>
      <c r="AA2" s="629"/>
      <c r="AB2" s="629"/>
      <c r="AC2" s="629"/>
      <c r="AD2" s="629"/>
      <c r="AE2" s="629"/>
      <c r="AF2" s="629"/>
      <c r="AG2" s="629"/>
      <c r="AH2" s="629"/>
      <c r="AI2" s="629"/>
      <c r="AJ2" s="629"/>
      <c r="AK2" s="629"/>
      <c r="AL2" s="629"/>
      <c r="AM2" s="629"/>
      <c r="AN2" s="629"/>
      <c r="AO2" s="629"/>
      <c r="AP2" s="629"/>
      <c r="AQ2" s="629"/>
      <c r="AR2" s="629"/>
      <c r="AS2" s="629"/>
      <c r="AT2" s="629"/>
      <c r="AU2" s="629"/>
      <c r="AV2" s="629"/>
      <c r="AW2" s="629"/>
      <c r="AX2" s="629"/>
      <c r="AY2" s="629"/>
      <c r="AZ2" s="629"/>
      <c r="BA2" s="629"/>
      <c r="BB2" s="629"/>
    </row>
    <row r="3" spans="1:54" s="96" customFormat="1" ht="17.25" customHeight="1">
      <c r="A3" s="630" t="s">
        <v>353</v>
      </c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630"/>
      <c r="AD3" s="630"/>
      <c r="AE3" s="630"/>
      <c r="AF3" s="630"/>
      <c r="AG3" s="630"/>
      <c r="AH3" s="630"/>
      <c r="AI3" s="630"/>
      <c r="AJ3" s="630"/>
      <c r="AK3" s="630"/>
      <c r="AL3" s="630"/>
      <c r="AM3" s="630"/>
      <c r="AN3" s="630"/>
      <c r="AO3" s="630"/>
      <c r="AP3" s="630"/>
      <c r="AQ3" s="630"/>
      <c r="AR3" s="630"/>
      <c r="AS3" s="630"/>
      <c r="AT3" s="630"/>
      <c r="AU3" s="630"/>
      <c r="AV3" s="630"/>
      <c r="AW3" s="630"/>
      <c r="AX3" s="630"/>
      <c r="AY3" s="630"/>
      <c r="AZ3" s="630"/>
      <c r="BA3" s="630"/>
      <c r="BB3" s="630"/>
    </row>
    <row r="4" spans="1:54" s="97" customFormat="1" ht="24" customHeight="1">
      <c r="A4" s="631" t="s">
        <v>266</v>
      </c>
      <c r="B4" s="631"/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631"/>
      <c r="Z4" s="631"/>
      <c r="AA4" s="631"/>
      <c r="AB4" s="631"/>
      <c r="AC4" s="631"/>
      <c r="AD4" s="631"/>
      <c r="AE4" s="631"/>
      <c r="AF4" s="631"/>
      <c r="AG4" s="631"/>
      <c r="AH4" s="631"/>
      <c r="AI4" s="631"/>
      <c r="AJ4" s="631"/>
      <c r="AK4" s="631"/>
      <c r="AL4" s="631"/>
      <c r="AM4" s="631"/>
      <c r="AN4" s="631"/>
      <c r="AO4" s="631"/>
      <c r="AP4" s="631"/>
      <c r="AQ4" s="631"/>
      <c r="AR4" s="631"/>
      <c r="AS4" s="631"/>
      <c r="AT4" s="631"/>
      <c r="AU4" s="631"/>
      <c r="AV4" s="631"/>
      <c r="AW4" s="631"/>
      <c r="AX4" s="631"/>
      <c r="AY4" s="631"/>
      <c r="AZ4" s="631"/>
      <c r="BA4" s="631"/>
      <c r="BB4" s="631"/>
    </row>
    <row r="5" spans="1:54" ht="13.8" thickBot="1">
      <c r="A5" s="632"/>
      <c r="B5" s="632"/>
      <c r="C5" s="632"/>
      <c r="D5" s="632"/>
      <c r="E5" s="632"/>
      <c r="F5" s="632"/>
      <c r="G5" s="632"/>
      <c r="H5" s="632"/>
      <c r="I5" s="632"/>
      <c r="J5" s="632"/>
      <c r="K5" s="632"/>
      <c r="L5" s="632"/>
      <c r="M5" s="632"/>
      <c r="N5" s="632"/>
      <c r="O5" s="632"/>
      <c r="P5" s="632"/>
      <c r="Q5" s="632"/>
      <c r="R5" s="632"/>
      <c r="S5" s="632"/>
      <c r="T5" s="632"/>
      <c r="U5" s="632"/>
      <c r="V5" s="632"/>
      <c r="W5" s="632"/>
      <c r="X5" s="632"/>
      <c r="Y5" s="632"/>
      <c r="Z5" s="632"/>
      <c r="AA5" s="632"/>
      <c r="AB5" s="632"/>
      <c r="AC5" s="632"/>
      <c r="AD5" s="632"/>
      <c r="AE5" s="632"/>
      <c r="AF5" s="632"/>
      <c r="AG5" s="632"/>
      <c r="AH5" s="632"/>
      <c r="AI5" s="632"/>
      <c r="AJ5" s="632"/>
      <c r="AK5" s="632"/>
      <c r="AL5" s="632"/>
      <c r="AM5" s="632"/>
      <c r="AN5" s="632"/>
      <c r="AO5" s="632"/>
      <c r="AP5" s="113"/>
      <c r="AQ5" s="113"/>
      <c r="AR5" s="113"/>
      <c r="AS5" s="113"/>
      <c r="AT5" s="95"/>
      <c r="AU5" s="95"/>
      <c r="AV5" s="95"/>
      <c r="AW5" s="95"/>
      <c r="AX5" s="95"/>
      <c r="AY5" s="98"/>
      <c r="AZ5" s="98"/>
      <c r="BA5" s="98"/>
      <c r="BB5" s="99" t="s">
        <v>257</v>
      </c>
    </row>
    <row r="6" spans="1:54" ht="15" customHeight="1">
      <c r="A6" s="633" t="s">
        <v>0</v>
      </c>
      <c r="B6" s="635" t="s">
        <v>275</v>
      </c>
      <c r="C6" s="635" t="s">
        <v>259</v>
      </c>
      <c r="D6" s="635" t="s">
        <v>40</v>
      </c>
      <c r="E6" s="638" t="s">
        <v>256</v>
      </c>
      <c r="F6" s="639"/>
      <c r="G6" s="640"/>
      <c r="H6" s="641" t="s">
        <v>255</v>
      </c>
      <c r="I6" s="642"/>
      <c r="J6" s="642"/>
      <c r="K6" s="642"/>
      <c r="L6" s="642"/>
      <c r="M6" s="642"/>
      <c r="N6" s="642"/>
      <c r="O6" s="642"/>
      <c r="P6" s="642"/>
      <c r="Q6" s="642"/>
      <c r="R6" s="642"/>
      <c r="S6" s="642"/>
      <c r="T6" s="642"/>
      <c r="U6" s="642"/>
      <c r="V6" s="642"/>
      <c r="W6" s="642"/>
      <c r="X6" s="642"/>
      <c r="Y6" s="642"/>
      <c r="Z6" s="642"/>
      <c r="AA6" s="642"/>
      <c r="AB6" s="642"/>
      <c r="AC6" s="642"/>
      <c r="AD6" s="642"/>
      <c r="AE6" s="642"/>
      <c r="AF6" s="642"/>
      <c r="AG6" s="642"/>
      <c r="AH6" s="642"/>
      <c r="AI6" s="642"/>
      <c r="AJ6" s="642"/>
      <c r="AK6" s="642"/>
      <c r="AL6" s="642"/>
      <c r="AM6" s="642"/>
      <c r="AN6" s="642"/>
      <c r="AO6" s="642"/>
      <c r="AP6" s="642"/>
      <c r="AQ6" s="642"/>
      <c r="AR6" s="642"/>
      <c r="AS6" s="642"/>
      <c r="AT6" s="642"/>
      <c r="AU6" s="642"/>
      <c r="AV6" s="642"/>
      <c r="AW6" s="642"/>
      <c r="AX6" s="642"/>
      <c r="AY6" s="642"/>
      <c r="AZ6" s="642"/>
      <c r="BA6" s="643"/>
      <c r="BB6" s="644" t="s">
        <v>298</v>
      </c>
    </row>
    <row r="7" spans="1:54" ht="28.5" customHeight="1">
      <c r="A7" s="604"/>
      <c r="B7" s="636"/>
      <c r="C7" s="636"/>
      <c r="D7" s="636"/>
      <c r="E7" s="647" t="s">
        <v>297</v>
      </c>
      <c r="F7" s="647" t="s">
        <v>299</v>
      </c>
      <c r="G7" s="648" t="s">
        <v>19</v>
      </c>
      <c r="H7" s="650" t="s">
        <v>17</v>
      </c>
      <c r="I7" s="651"/>
      <c r="J7" s="652"/>
      <c r="K7" s="589" t="s">
        <v>18</v>
      </c>
      <c r="L7" s="590"/>
      <c r="M7" s="591"/>
      <c r="N7" s="589" t="s">
        <v>22</v>
      </c>
      <c r="O7" s="590"/>
      <c r="P7" s="591"/>
      <c r="Q7" s="600" t="s">
        <v>24</v>
      </c>
      <c r="R7" s="601"/>
      <c r="S7" s="602"/>
      <c r="T7" s="589" t="s">
        <v>25</v>
      </c>
      <c r="U7" s="590"/>
      <c r="V7" s="591"/>
      <c r="W7" s="589" t="s">
        <v>26</v>
      </c>
      <c r="X7" s="590"/>
      <c r="Y7" s="591"/>
      <c r="Z7" s="589" t="s">
        <v>28</v>
      </c>
      <c r="AA7" s="590"/>
      <c r="AB7" s="590"/>
      <c r="AC7" s="660"/>
      <c r="AD7" s="661"/>
      <c r="AE7" s="589" t="s">
        <v>29</v>
      </c>
      <c r="AF7" s="590"/>
      <c r="AG7" s="590"/>
      <c r="AH7" s="660"/>
      <c r="AI7" s="661"/>
      <c r="AJ7" s="589" t="s">
        <v>30</v>
      </c>
      <c r="AK7" s="590"/>
      <c r="AL7" s="590"/>
      <c r="AM7" s="662"/>
      <c r="AN7" s="663"/>
      <c r="AO7" s="589" t="s">
        <v>32</v>
      </c>
      <c r="AP7" s="590"/>
      <c r="AQ7" s="590"/>
      <c r="AR7" s="660"/>
      <c r="AS7" s="661"/>
      <c r="AT7" s="589" t="s">
        <v>33</v>
      </c>
      <c r="AU7" s="590"/>
      <c r="AV7" s="590"/>
      <c r="AW7" s="660"/>
      <c r="AX7" s="661"/>
      <c r="AY7" s="589" t="s">
        <v>34</v>
      </c>
      <c r="AZ7" s="590"/>
      <c r="BA7" s="591"/>
      <c r="BB7" s="645"/>
    </row>
    <row r="8" spans="1:54" ht="40.950000000000003" customHeight="1">
      <c r="A8" s="634"/>
      <c r="B8" s="637"/>
      <c r="C8" s="637"/>
      <c r="D8" s="637"/>
      <c r="E8" s="637"/>
      <c r="F8" s="637"/>
      <c r="G8" s="649"/>
      <c r="H8" s="126" t="s">
        <v>20</v>
      </c>
      <c r="I8" s="382" t="s">
        <v>21</v>
      </c>
      <c r="J8" s="128" t="s">
        <v>19</v>
      </c>
      <c r="K8" s="127" t="s">
        <v>20</v>
      </c>
      <c r="L8" s="402" t="s">
        <v>21</v>
      </c>
      <c r="M8" s="128" t="s">
        <v>19</v>
      </c>
      <c r="N8" s="129" t="s">
        <v>20</v>
      </c>
      <c r="O8" s="127" t="s">
        <v>21</v>
      </c>
      <c r="P8" s="130" t="s">
        <v>19</v>
      </c>
      <c r="Q8" s="508" t="s">
        <v>20</v>
      </c>
      <c r="R8" s="509" t="s">
        <v>21</v>
      </c>
      <c r="S8" s="510" t="s">
        <v>19</v>
      </c>
      <c r="T8" s="131" t="s">
        <v>20</v>
      </c>
      <c r="U8" s="127" t="s">
        <v>21</v>
      </c>
      <c r="V8" s="130" t="s">
        <v>19</v>
      </c>
      <c r="W8" s="131" t="s">
        <v>20</v>
      </c>
      <c r="X8" s="127" t="s">
        <v>21</v>
      </c>
      <c r="Y8" s="130" t="s">
        <v>19</v>
      </c>
      <c r="Z8" s="131" t="s">
        <v>20</v>
      </c>
      <c r="AA8" s="127" t="s">
        <v>21</v>
      </c>
      <c r="AB8" s="130" t="s">
        <v>19</v>
      </c>
      <c r="AC8" s="127" t="s">
        <v>21</v>
      </c>
      <c r="AD8" s="130" t="s">
        <v>19</v>
      </c>
      <c r="AE8" s="131" t="s">
        <v>20</v>
      </c>
      <c r="AF8" s="132" t="s">
        <v>21</v>
      </c>
      <c r="AG8" s="130" t="s">
        <v>19</v>
      </c>
      <c r="AH8" s="127" t="s">
        <v>21</v>
      </c>
      <c r="AI8" s="130" t="s">
        <v>19</v>
      </c>
      <c r="AJ8" s="131" t="s">
        <v>20</v>
      </c>
      <c r="AK8" s="132" t="s">
        <v>21</v>
      </c>
      <c r="AL8" s="130" t="s">
        <v>19</v>
      </c>
      <c r="AM8" s="127" t="s">
        <v>21</v>
      </c>
      <c r="AN8" s="130" t="s">
        <v>19</v>
      </c>
      <c r="AO8" s="131" t="s">
        <v>20</v>
      </c>
      <c r="AP8" s="132" t="s">
        <v>21</v>
      </c>
      <c r="AQ8" s="130" t="s">
        <v>19</v>
      </c>
      <c r="AR8" s="127" t="s">
        <v>21</v>
      </c>
      <c r="AS8" s="130" t="s">
        <v>19</v>
      </c>
      <c r="AT8" s="131" t="s">
        <v>20</v>
      </c>
      <c r="AU8" s="132" t="s">
        <v>21</v>
      </c>
      <c r="AV8" s="130" t="s">
        <v>19</v>
      </c>
      <c r="AW8" s="127" t="s">
        <v>21</v>
      </c>
      <c r="AX8" s="130" t="s">
        <v>19</v>
      </c>
      <c r="AY8" s="131" t="s">
        <v>20</v>
      </c>
      <c r="AZ8" s="127" t="s">
        <v>21</v>
      </c>
      <c r="BA8" s="130" t="s">
        <v>19</v>
      </c>
      <c r="BB8" s="646"/>
    </row>
    <row r="9" spans="1:54" s="100" customFormat="1" ht="16.2" thickBot="1">
      <c r="A9" s="133">
        <v>1</v>
      </c>
      <c r="B9" s="134">
        <v>2</v>
      </c>
      <c r="C9" s="134">
        <v>3</v>
      </c>
      <c r="D9" s="134">
        <v>4</v>
      </c>
      <c r="E9" s="135">
        <v>5</v>
      </c>
      <c r="F9" s="136">
        <v>6</v>
      </c>
      <c r="G9" s="451">
        <v>7</v>
      </c>
      <c r="H9" s="136">
        <v>8</v>
      </c>
      <c r="I9" s="383">
        <v>9</v>
      </c>
      <c r="J9" s="138">
        <v>10</v>
      </c>
      <c r="K9" s="137">
        <v>11</v>
      </c>
      <c r="L9" s="136">
        <v>12</v>
      </c>
      <c r="M9" s="138">
        <v>13</v>
      </c>
      <c r="N9" s="137">
        <v>14</v>
      </c>
      <c r="O9" s="136">
        <v>15</v>
      </c>
      <c r="P9" s="138">
        <v>16</v>
      </c>
      <c r="Q9" s="511">
        <v>17</v>
      </c>
      <c r="R9" s="512">
        <v>18</v>
      </c>
      <c r="S9" s="513">
        <v>19</v>
      </c>
      <c r="T9" s="137">
        <v>20</v>
      </c>
      <c r="U9" s="136">
        <v>21</v>
      </c>
      <c r="V9" s="139">
        <v>22</v>
      </c>
      <c r="W9" s="137">
        <v>23</v>
      </c>
      <c r="X9" s="136">
        <v>24</v>
      </c>
      <c r="Y9" s="139">
        <v>25</v>
      </c>
      <c r="Z9" s="137">
        <v>26</v>
      </c>
      <c r="AA9" s="136">
        <v>24</v>
      </c>
      <c r="AB9" s="139">
        <v>25</v>
      </c>
      <c r="AC9" s="136">
        <v>27</v>
      </c>
      <c r="AD9" s="138">
        <v>28</v>
      </c>
      <c r="AE9" s="140">
        <v>29</v>
      </c>
      <c r="AF9" s="141">
        <v>30</v>
      </c>
      <c r="AG9" s="139">
        <v>31</v>
      </c>
      <c r="AH9" s="136">
        <v>30</v>
      </c>
      <c r="AI9" s="138">
        <v>31</v>
      </c>
      <c r="AJ9" s="140">
        <v>32</v>
      </c>
      <c r="AK9" s="141">
        <v>33</v>
      </c>
      <c r="AL9" s="139">
        <v>34</v>
      </c>
      <c r="AM9" s="136">
        <v>33</v>
      </c>
      <c r="AN9" s="138">
        <v>34</v>
      </c>
      <c r="AO9" s="140">
        <v>35</v>
      </c>
      <c r="AP9" s="141">
        <v>36</v>
      </c>
      <c r="AQ9" s="139">
        <v>37</v>
      </c>
      <c r="AR9" s="136">
        <v>36</v>
      </c>
      <c r="AS9" s="138">
        <v>37</v>
      </c>
      <c r="AT9" s="140">
        <v>38</v>
      </c>
      <c r="AU9" s="141">
        <v>39</v>
      </c>
      <c r="AV9" s="139">
        <v>40</v>
      </c>
      <c r="AW9" s="136">
        <v>39</v>
      </c>
      <c r="AX9" s="138">
        <v>40</v>
      </c>
      <c r="AY9" s="136">
        <v>41</v>
      </c>
      <c r="AZ9" s="142">
        <v>42</v>
      </c>
      <c r="BA9" s="139">
        <v>43</v>
      </c>
      <c r="BB9" s="220">
        <v>44</v>
      </c>
    </row>
    <row r="10" spans="1:54" ht="19.5" customHeight="1" thickBot="1">
      <c r="A10" s="671" t="s">
        <v>295</v>
      </c>
      <c r="B10" s="672"/>
      <c r="C10" s="673"/>
      <c r="D10" s="271" t="s">
        <v>258</v>
      </c>
      <c r="E10" s="143">
        <f>E11+E12+E13+E14</f>
        <v>620741.03668999998</v>
      </c>
      <c r="F10" s="143">
        <f>F12+F13+F14</f>
        <v>107682</v>
      </c>
      <c r="G10" s="452">
        <f>F10/E10</f>
        <v>0.17347330631497579</v>
      </c>
      <c r="H10" s="145"/>
      <c r="I10" s="384"/>
      <c r="J10" s="146"/>
      <c r="K10" s="144"/>
      <c r="L10" s="144"/>
      <c r="M10" s="146"/>
      <c r="N10" s="143">
        <f>N12+N13+N14</f>
        <v>5980.1</v>
      </c>
      <c r="O10" s="143">
        <f>O12+O13+O14</f>
        <v>5406.3</v>
      </c>
      <c r="P10" s="452">
        <f>O10/N10</f>
        <v>0.90404842728382462</v>
      </c>
      <c r="Q10" s="514">
        <f>Q13</f>
        <v>4831.5</v>
      </c>
      <c r="R10" s="515">
        <f>R13</f>
        <v>4831.5</v>
      </c>
      <c r="S10" s="516">
        <v>1</v>
      </c>
      <c r="T10" s="149"/>
      <c r="U10" s="143"/>
      <c r="V10" s="148"/>
      <c r="W10" s="143"/>
      <c r="X10" s="144"/>
      <c r="Y10" s="148"/>
      <c r="Z10" s="143">
        <f>Z12+Z13+Z14</f>
        <v>0</v>
      </c>
      <c r="AA10" s="150"/>
      <c r="AB10" s="151"/>
      <c r="AC10" s="152"/>
      <c r="AD10" s="146"/>
      <c r="AE10" s="153"/>
      <c r="AF10" s="150"/>
      <c r="AG10" s="152"/>
      <c r="AH10" s="146"/>
      <c r="AI10" s="146"/>
      <c r="AJ10" s="143">
        <f>AJ12+AJ13+AJ14</f>
        <v>30</v>
      </c>
      <c r="AK10" s="150"/>
      <c r="AL10" s="151"/>
      <c r="AM10" s="146"/>
      <c r="AN10" s="146"/>
      <c r="AO10" s="154"/>
      <c r="AP10" s="150"/>
      <c r="AQ10" s="151"/>
      <c r="AR10" s="146"/>
      <c r="AS10" s="146"/>
      <c r="AT10" s="154"/>
      <c r="AU10" s="155"/>
      <c r="AV10" s="156"/>
      <c r="AW10" s="146"/>
      <c r="AX10" s="146"/>
      <c r="AY10" s="143">
        <f>AY12+AY13+AY14</f>
        <v>1707.9259999999999</v>
      </c>
      <c r="AZ10" s="146"/>
      <c r="BA10" s="146"/>
      <c r="BB10" s="653"/>
    </row>
    <row r="11" spans="1:54" ht="30.6" customHeight="1" thickBot="1">
      <c r="A11" s="674"/>
      <c r="B11" s="675"/>
      <c r="C11" s="675"/>
      <c r="D11" s="273" t="s">
        <v>37</v>
      </c>
      <c r="E11" s="160">
        <f>E142</f>
        <v>19.8</v>
      </c>
      <c r="F11" s="160">
        <f>F142</f>
        <v>0</v>
      </c>
      <c r="G11" s="453">
        <f t="shared" ref="G11:G14" si="0">F11/E11</f>
        <v>0</v>
      </c>
      <c r="H11" s="158"/>
      <c r="I11" s="385"/>
      <c r="J11" s="157"/>
      <c r="K11" s="157"/>
      <c r="L11" s="157"/>
      <c r="M11" s="157"/>
      <c r="N11" s="160"/>
      <c r="O11" s="157"/>
      <c r="P11" s="157"/>
      <c r="Q11" s="517"/>
      <c r="R11" s="517"/>
      <c r="S11" s="517"/>
      <c r="T11" s="160"/>
      <c r="U11" s="157"/>
      <c r="V11" s="157"/>
      <c r="W11" s="157"/>
      <c r="X11" s="157"/>
      <c r="Y11" s="157"/>
      <c r="Z11" s="160"/>
      <c r="AA11" s="161"/>
      <c r="AB11" s="162"/>
      <c r="AC11" s="163"/>
      <c r="AD11" s="157"/>
      <c r="AE11" s="160"/>
      <c r="AF11" s="161"/>
      <c r="AG11" s="163"/>
      <c r="AH11" s="157"/>
      <c r="AI11" s="157"/>
      <c r="AJ11" s="160"/>
      <c r="AK11" s="161"/>
      <c r="AL11" s="162"/>
      <c r="AM11" s="157"/>
      <c r="AN11" s="157"/>
      <c r="AO11" s="164"/>
      <c r="AP11" s="161"/>
      <c r="AQ11" s="162"/>
      <c r="AR11" s="157"/>
      <c r="AS11" s="157"/>
      <c r="AT11" s="164"/>
      <c r="AU11" s="159"/>
      <c r="AV11" s="159"/>
      <c r="AW11" s="157"/>
      <c r="AX11" s="157"/>
      <c r="AY11" s="160"/>
      <c r="AZ11" s="157"/>
      <c r="BA11" s="157"/>
      <c r="BB11" s="654"/>
    </row>
    <row r="12" spans="1:54" ht="33.6" customHeight="1" thickBot="1">
      <c r="A12" s="674"/>
      <c r="B12" s="675"/>
      <c r="C12" s="675"/>
      <c r="D12" s="274" t="s">
        <v>2</v>
      </c>
      <c r="E12" s="160">
        <f>E235</f>
        <v>15175.4</v>
      </c>
      <c r="F12" s="160">
        <f t="shared" ref="E12:F14" si="1">F235</f>
        <v>0</v>
      </c>
      <c r="G12" s="453">
        <f t="shared" si="0"/>
        <v>0</v>
      </c>
      <c r="H12" s="165"/>
      <c r="I12" s="386"/>
      <c r="J12" s="167"/>
      <c r="K12" s="166"/>
      <c r="L12" s="166"/>
      <c r="M12" s="167"/>
      <c r="N12" s="160">
        <f>N235</f>
        <v>0</v>
      </c>
      <c r="O12" s="166"/>
      <c r="P12" s="167"/>
      <c r="Q12" s="518"/>
      <c r="R12" s="518"/>
      <c r="S12" s="519"/>
      <c r="T12" s="169"/>
      <c r="U12" s="166"/>
      <c r="V12" s="167"/>
      <c r="W12" s="166"/>
      <c r="X12" s="166"/>
      <c r="Y12" s="167"/>
      <c r="Z12" s="160">
        <f>Z235</f>
        <v>0</v>
      </c>
      <c r="AA12" s="170"/>
      <c r="AB12" s="171"/>
      <c r="AC12" s="172"/>
      <c r="AD12" s="167"/>
      <c r="AE12" s="169"/>
      <c r="AF12" s="170"/>
      <c r="AG12" s="172"/>
      <c r="AH12" s="167"/>
      <c r="AI12" s="167"/>
      <c r="AJ12" s="160">
        <f>AJ235</f>
        <v>0</v>
      </c>
      <c r="AK12" s="170"/>
      <c r="AL12" s="171"/>
      <c r="AM12" s="167"/>
      <c r="AN12" s="167"/>
      <c r="AO12" s="173"/>
      <c r="AP12" s="170"/>
      <c r="AQ12" s="171"/>
      <c r="AR12" s="167"/>
      <c r="AS12" s="167"/>
      <c r="AT12" s="173"/>
      <c r="AU12" s="170"/>
      <c r="AV12" s="174"/>
      <c r="AW12" s="167"/>
      <c r="AX12" s="167"/>
      <c r="AY12" s="160">
        <f>AY235</f>
        <v>882.3</v>
      </c>
      <c r="AZ12" s="167"/>
      <c r="BA12" s="167"/>
      <c r="BB12" s="654"/>
    </row>
    <row r="13" spans="1:54" ht="16.2" thickBot="1">
      <c r="A13" s="674"/>
      <c r="B13" s="675"/>
      <c r="C13" s="675"/>
      <c r="D13" s="272" t="s">
        <v>43</v>
      </c>
      <c r="E13" s="270">
        <f>E144+E224</f>
        <v>599682.03668999998</v>
      </c>
      <c r="F13" s="270">
        <f>F144+F224</f>
        <v>106654.1</v>
      </c>
      <c r="G13" s="453">
        <f t="shared" si="0"/>
        <v>0.17785108353201157</v>
      </c>
      <c r="H13" s="175"/>
      <c r="I13" s="386"/>
      <c r="J13" s="167"/>
      <c r="K13" s="166"/>
      <c r="L13" s="166"/>
      <c r="M13" s="167"/>
      <c r="N13" s="270">
        <f>N236+N15</f>
        <v>5980.1</v>
      </c>
      <c r="O13" s="270">
        <f>O67+O69+O89+O135</f>
        <v>5406.3</v>
      </c>
      <c r="P13" s="452">
        <f>O13/N13</f>
        <v>0.90404842728382462</v>
      </c>
      <c r="Q13" s="520">
        <f>Q74+Q113+Q115+Q136+Q137</f>
        <v>4831.5</v>
      </c>
      <c r="R13" s="529">
        <f>R74+R113+R115+R136+R137</f>
        <v>4831.5</v>
      </c>
      <c r="S13" s="521">
        <v>1</v>
      </c>
      <c r="T13" s="178"/>
      <c r="U13" s="177"/>
      <c r="V13" s="176"/>
      <c r="W13" s="177"/>
      <c r="X13" s="177"/>
      <c r="Y13" s="176"/>
      <c r="Z13" s="270">
        <f>Z236</f>
        <v>0</v>
      </c>
      <c r="AA13" s="179"/>
      <c r="AB13" s="180"/>
      <c r="AC13" s="181"/>
      <c r="AD13" s="176"/>
      <c r="AE13" s="178"/>
      <c r="AF13" s="179"/>
      <c r="AG13" s="181"/>
      <c r="AH13" s="176"/>
      <c r="AI13" s="176"/>
      <c r="AJ13" s="270">
        <f>AJ236</f>
        <v>30</v>
      </c>
      <c r="AK13" s="179"/>
      <c r="AL13" s="180"/>
      <c r="AM13" s="176"/>
      <c r="AN13" s="176"/>
      <c r="AO13" s="182"/>
      <c r="AP13" s="179"/>
      <c r="AQ13" s="180"/>
      <c r="AR13" s="176"/>
      <c r="AS13" s="176"/>
      <c r="AT13" s="182"/>
      <c r="AU13" s="183"/>
      <c r="AV13" s="184"/>
      <c r="AW13" s="176"/>
      <c r="AX13" s="176"/>
      <c r="AY13" s="270">
        <f>AY236</f>
        <v>825.62600000000009</v>
      </c>
      <c r="AZ13" s="176"/>
      <c r="BA13" s="176"/>
      <c r="BB13" s="654"/>
    </row>
    <row r="14" spans="1:54" ht="30.6" customHeight="1" thickBot="1">
      <c r="A14" s="674"/>
      <c r="B14" s="675"/>
      <c r="C14" s="676"/>
      <c r="D14" s="269" t="s">
        <v>276</v>
      </c>
      <c r="E14" s="157">
        <f t="shared" si="1"/>
        <v>5863.8</v>
      </c>
      <c r="F14" s="157">
        <f t="shared" si="1"/>
        <v>1027.8999999999999</v>
      </c>
      <c r="G14" s="453">
        <f t="shared" si="0"/>
        <v>0.17529588321566217</v>
      </c>
      <c r="H14" s="186"/>
      <c r="I14" s="387"/>
      <c r="J14" s="493"/>
      <c r="K14" s="177"/>
      <c r="L14" s="403"/>
      <c r="M14" s="176"/>
      <c r="N14" s="157">
        <f>N237</f>
        <v>0</v>
      </c>
      <c r="O14" s="177"/>
      <c r="P14" s="176"/>
      <c r="Q14" s="520"/>
      <c r="R14" s="520"/>
      <c r="S14" s="521"/>
      <c r="T14" s="178"/>
      <c r="U14" s="177"/>
      <c r="V14" s="176"/>
      <c r="W14" s="177"/>
      <c r="X14" s="177"/>
      <c r="Y14" s="176"/>
      <c r="Z14" s="157">
        <f>Z237</f>
        <v>0</v>
      </c>
      <c r="AA14" s="179"/>
      <c r="AB14" s="180"/>
      <c r="AC14" s="181"/>
      <c r="AD14" s="176"/>
      <c r="AE14" s="178"/>
      <c r="AF14" s="179"/>
      <c r="AG14" s="181"/>
      <c r="AH14" s="176"/>
      <c r="AI14" s="176"/>
      <c r="AJ14" s="157">
        <f>AJ237</f>
        <v>0</v>
      </c>
      <c r="AK14" s="179"/>
      <c r="AL14" s="180"/>
      <c r="AM14" s="176"/>
      <c r="AN14" s="176"/>
      <c r="AO14" s="182"/>
      <c r="AP14" s="179"/>
      <c r="AQ14" s="180"/>
      <c r="AR14" s="176"/>
      <c r="AS14" s="176"/>
      <c r="AT14" s="182"/>
      <c r="AU14" s="183"/>
      <c r="AV14" s="184"/>
      <c r="AW14" s="176"/>
      <c r="AX14" s="176"/>
      <c r="AY14" s="157">
        <f>AY237</f>
        <v>0</v>
      </c>
      <c r="AZ14" s="176"/>
      <c r="BA14" s="176"/>
      <c r="BB14" s="654"/>
    </row>
    <row r="15" spans="1:54" s="426" customFormat="1" ht="18.75" customHeight="1">
      <c r="A15" s="655" t="s">
        <v>293</v>
      </c>
      <c r="B15" s="592"/>
      <c r="C15" s="593"/>
      <c r="D15" s="414" t="s">
        <v>41</v>
      </c>
      <c r="E15" s="345">
        <f>E238</f>
        <v>304851.36069</v>
      </c>
      <c r="F15" s="345">
        <f>F238</f>
        <v>8759.2000000000007</v>
      </c>
      <c r="G15" s="452">
        <f>F15/E15</f>
        <v>2.8732691171771199E-2</v>
      </c>
      <c r="H15" s="416"/>
      <c r="I15" s="345"/>
      <c r="J15" s="417"/>
      <c r="K15" s="345"/>
      <c r="L15" s="418"/>
      <c r="M15" s="417"/>
      <c r="N15" s="345">
        <f>N16+N17+N18+N19</f>
        <v>4832.5</v>
      </c>
      <c r="O15" s="345">
        <f>O16+O17+O18+O19</f>
        <v>4832.5</v>
      </c>
      <c r="P15" s="452">
        <f>O15/N15</f>
        <v>1</v>
      </c>
      <c r="Q15" s="345">
        <f>Q16+Q17+Q18+Q19</f>
        <v>7655.2</v>
      </c>
      <c r="R15" s="345">
        <f>R16+R17+R18+R19</f>
        <v>7655.2</v>
      </c>
      <c r="S15" s="432">
        <f>SUM(R15/Q15)</f>
        <v>1</v>
      </c>
      <c r="T15" s="345"/>
      <c r="U15" s="345"/>
      <c r="V15" s="417"/>
      <c r="W15" s="345"/>
      <c r="X15" s="345"/>
      <c r="Y15" s="417"/>
      <c r="Z15" s="345"/>
      <c r="AA15" s="419"/>
      <c r="AB15" s="420"/>
      <c r="AC15" s="421"/>
      <c r="AD15" s="417"/>
      <c r="AE15" s="418"/>
      <c r="AF15" s="419"/>
      <c r="AG15" s="421"/>
      <c r="AH15" s="417"/>
      <c r="AI15" s="417"/>
      <c r="AJ15" s="418"/>
      <c r="AK15" s="419"/>
      <c r="AL15" s="420"/>
      <c r="AM15" s="417"/>
      <c r="AN15" s="417"/>
      <c r="AO15" s="422"/>
      <c r="AP15" s="419"/>
      <c r="AQ15" s="420"/>
      <c r="AR15" s="417"/>
      <c r="AS15" s="417"/>
      <c r="AT15" s="422"/>
      <c r="AU15" s="423"/>
      <c r="AV15" s="424"/>
      <c r="AW15" s="417"/>
      <c r="AX15" s="417"/>
      <c r="AY15" s="425"/>
      <c r="AZ15" s="417"/>
      <c r="BA15" s="417"/>
      <c r="BB15" s="658"/>
    </row>
    <row r="16" spans="1:54" ht="31.2">
      <c r="A16" s="656"/>
      <c r="B16" s="595"/>
      <c r="C16" s="596"/>
      <c r="D16" s="299" t="s">
        <v>37</v>
      </c>
      <c r="E16" s="345">
        <f>E239</f>
        <v>0</v>
      </c>
      <c r="F16" s="345">
        <f t="shared" ref="F16:F19" si="2">F239</f>
        <v>0</v>
      </c>
      <c r="G16" s="454"/>
      <c r="H16" s="158"/>
      <c r="I16" s="385"/>
      <c r="J16" s="157"/>
      <c r="K16" s="157"/>
      <c r="L16" s="160"/>
      <c r="M16" s="157"/>
      <c r="N16" s="157"/>
      <c r="O16" s="157"/>
      <c r="P16" s="157"/>
      <c r="Q16" s="517"/>
      <c r="R16" s="517"/>
      <c r="S16" s="521"/>
      <c r="T16" s="157"/>
      <c r="U16" s="157"/>
      <c r="V16" s="157"/>
      <c r="W16" s="157"/>
      <c r="X16" s="157"/>
      <c r="Y16" s="157"/>
      <c r="Z16" s="157"/>
      <c r="AA16" s="161"/>
      <c r="AB16" s="162"/>
      <c r="AC16" s="163"/>
      <c r="AD16" s="157"/>
      <c r="AE16" s="160"/>
      <c r="AF16" s="161"/>
      <c r="AG16" s="163"/>
      <c r="AH16" s="157"/>
      <c r="AI16" s="157"/>
      <c r="AJ16" s="160"/>
      <c r="AK16" s="161"/>
      <c r="AL16" s="162"/>
      <c r="AM16" s="157"/>
      <c r="AN16" s="157"/>
      <c r="AO16" s="164"/>
      <c r="AP16" s="161"/>
      <c r="AQ16" s="162"/>
      <c r="AR16" s="157"/>
      <c r="AS16" s="157"/>
      <c r="AT16" s="164"/>
      <c r="AU16" s="159"/>
      <c r="AV16" s="159"/>
      <c r="AW16" s="157"/>
      <c r="AX16" s="157"/>
      <c r="AY16" s="162"/>
      <c r="AZ16" s="157"/>
      <c r="BA16" s="157"/>
      <c r="BB16" s="659"/>
    </row>
    <row r="17" spans="1:54" ht="33.6" customHeight="1" thickBot="1">
      <c r="A17" s="656"/>
      <c r="B17" s="595"/>
      <c r="C17" s="596"/>
      <c r="D17" s="300" t="s">
        <v>2</v>
      </c>
      <c r="E17" s="345">
        <f>E240</f>
        <v>0</v>
      </c>
      <c r="F17" s="345">
        <f t="shared" si="2"/>
        <v>0</v>
      </c>
      <c r="G17" s="430"/>
      <c r="H17" s="165"/>
      <c r="I17" s="386"/>
      <c r="J17" s="167"/>
      <c r="K17" s="166"/>
      <c r="L17" s="169"/>
      <c r="M17" s="167"/>
      <c r="N17" s="166"/>
      <c r="O17" s="166"/>
      <c r="P17" s="167"/>
      <c r="Q17" s="518"/>
      <c r="R17" s="518"/>
      <c r="S17" s="521"/>
      <c r="T17" s="166"/>
      <c r="U17" s="166"/>
      <c r="V17" s="167"/>
      <c r="W17" s="166"/>
      <c r="X17" s="166"/>
      <c r="Y17" s="167"/>
      <c r="Z17" s="166"/>
      <c r="AA17" s="170"/>
      <c r="AB17" s="171"/>
      <c r="AC17" s="172"/>
      <c r="AD17" s="167"/>
      <c r="AE17" s="169"/>
      <c r="AF17" s="170"/>
      <c r="AG17" s="172"/>
      <c r="AH17" s="167"/>
      <c r="AI17" s="167"/>
      <c r="AJ17" s="169"/>
      <c r="AK17" s="170"/>
      <c r="AL17" s="171"/>
      <c r="AM17" s="167"/>
      <c r="AN17" s="167"/>
      <c r="AO17" s="173"/>
      <c r="AP17" s="170"/>
      <c r="AQ17" s="171"/>
      <c r="AR17" s="167"/>
      <c r="AS17" s="167"/>
      <c r="AT17" s="173"/>
      <c r="AU17" s="170"/>
      <c r="AV17" s="174"/>
      <c r="AW17" s="167"/>
      <c r="AX17" s="167"/>
      <c r="AY17" s="198"/>
      <c r="AZ17" s="167"/>
      <c r="BA17" s="167"/>
      <c r="BB17" s="659"/>
    </row>
    <row r="18" spans="1:54" ht="15.6">
      <c r="A18" s="656"/>
      <c r="B18" s="595"/>
      <c r="C18" s="596"/>
      <c r="D18" s="301" t="s">
        <v>43</v>
      </c>
      <c r="E18" s="345">
        <f>E241</f>
        <v>304851.36069</v>
      </c>
      <c r="F18" s="345">
        <f t="shared" si="2"/>
        <v>8759.2000000000007</v>
      </c>
      <c r="G18" s="452">
        <f>F18/E18</f>
        <v>2.8732691171771199E-2</v>
      </c>
      <c r="H18" s="186"/>
      <c r="I18" s="387"/>
      <c r="J18" s="176"/>
      <c r="K18" s="177"/>
      <c r="L18" s="178"/>
      <c r="M18" s="176"/>
      <c r="N18" s="332">
        <f>N135</f>
        <v>4832.5</v>
      </c>
      <c r="O18" s="177">
        <f>O135</f>
        <v>4832.5</v>
      </c>
      <c r="P18" s="452">
        <f>O18/N18</f>
        <v>1</v>
      </c>
      <c r="Q18" s="520">
        <f>Q119+Q136+Q137+Q134</f>
        <v>7655.2</v>
      </c>
      <c r="R18" s="538">
        <f>R119+R136+R137+R134</f>
        <v>7655.2</v>
      </c>
      <c r="S18" s="521">
        <v>1</v>
      </c>
      <c r="T18" s="177"/>
      <c r="U18" s="177"/>
      <c r="V18" s="176"/>
      <c r="W18" s="177"/>
      <c r="X18" s="177"/>
      <c r="Y18" s="176"/>
      <c r="Z18" s="332"/>
      <c r="AA18" s="179"/>
      <c r="AB18" s="180"/>
      <c r="AC18" s="181"/>
      <c r="AD18" s="176"/>
      <c r="AE18" s="178"/>
      <c r="AF18" s="179"/>
      <c r="AG18" s="181"/>
      <c r="AH18" s="176"/>
      <c r="AI18" s="176"/>
      <c r="AJ18" s="178"/>
      <c r="AK18" s="179"/>
      <c r="AL18" s="180"/>
      <c r="AM18" s="176"/>
      <c r="AN18" s="176"/>
      <c r="AO18" s="182"/>
      <c r="AP18" s="179"/>
      <c r="AQ18" s="180"/>
      <c r="AR18" s="176"/>
      <c r="AS18" s="176"/>
      <c r="AT18" s="182"/>
      <c r="AU18" s="183"/>
      <c r="AV18" s="184"/>
      <c r="AW18" s="176"/>
      <c r="AX18" s="176"/>
      <c r="AY18" s="185"/>
      <c r="AZ18" s="176"/>
      <c r="BA18" s="176"/>
      <c r="BB18" s="659"/>
    </row>
    <row r="19" spans="1:54" ht="34.950000000000003" customHeight="1">
      <c r="A19" s="656"/>
      <c r="B19" s="657"/>
      <c r="C19" s="596"/>
      <c r="D19" s="302" t="s">
        <v>276</v>
      </c>
      <c r="E19" s="345">
        <f>E242</f>
        <v>0</v>
      </c>
      <c r="F19" s="345">
        <f t="shared" si="2"/>
        <v>0</v>
      </c>
      <c r="G19" s="430"/>
      <c r="H19" s="186"/>
      <c r="I19" s="387"/>
      <c r="J19" s="176"/>
      <c r="K19" s="177"/>
      <c r="L19" s="178"/>
      <c r="M19" s="176"/>
      <c r="N19" s="332"/>
      <c r="O19" s="177"/>
      <c r="P19" s="176"/>
      <c r="Q19" s="520"/>
      <c r="R19" s="520"/>
      <c r="S19" s="521"/>
      <c r="T19" s="177"/>
      <c r="U19" s="177"/>
      <c r="V19" s="176"/>
      <c r="W19" s="177"/>
      <c r="X19" s="177"/>
      <c r="Y19" s="176"/>
      <c r="Z19" s="332"/>
      <c r="AA19" s="179"/>
      <c r="AB19" s="180"/>
      <c r="AC19" s="181"/>
      <c r="AD19" s="176"/>
      <c r="AE19" s="178"/>
      <c r="AF19" s="179"/>
      <c r="AG19" s="181"/>
      <c r="AH19" s="176"/>
      <c r="AI19" s="176"/>
      <c r="AJ19" s="178"/>
      <c r="AK19" s="179"/>
      <c r="AL19" s="180"/>
      <c r="AM19" s="176"/>
      <c r="AN19" s="176"/>
      <c r="AO19" s="182"/>
      <c r="AP19" s="179"/>
      <c r="AQ19" s="180"/>
      <c r="AR19" s="176"/>
      <c r="AS19" s="176"/>
      <c r="AT19" s="182"/>
      <c r="AU19" s="183"/>
      <c r="AV19" s="184"/>
      <c r="AW19" s="176"/>
      <c r="AX19" s="176"/>
      <c r="AY19" s="183"/>
      <c r="AZ19" s="176"/>
      <c r="BA19" s="176"/>
      <c r="BB19" s="659"/>
    </row>
    <row r="20" spans="1:54" ht="18" customHeight="1">
      <c r="A20" s="664" t="s">
        <v>36</v>
      </c>
      <c r="B20" s="665"/>
      <c r="C20" s="666"/>
      <c r="D20" s="303"/>
      <c r="E20" s="178"/>
      <c r="F20" s="177"/>
      <c r="G20" s="430"/>
      <c r="H20" s="186"/>
      <c r="I20" s="387"/>
      <c r="J20" s="176"/>
      <c r="K20" s="177"/>
      <c r="L20" s="178"/>
      <c r="M20" s="176"/>
      <c r="N20" s="332"/>
      <c r="O20" s="177"/>
      <c r="P20" s="176"/>
      <c r="Q20" s="520"/>
      <c r="R20" s="520"/>
      <c r="S20" s="521"/>
      <c r="T20" s="177"/>
      <c r="U20" s="177"/>
      <c r="V20" s="176"/>
      <c r="W20" s="177"/>
      <c r="X20" s="177"/>
      <c r="Y20" s="176"/>
      <c r="Z20" s="332"/>
      <c r="AA20" s="179"/>
      <c r="AB20" s="180"/>
      <c r="AC20" s="181"/>
      <c r="AD20" s="176"/>
      <c r="AE20" s="178"/>
      <c r="AF20" s="179"/>
      <c r="AG20" s="181"/>
      <c r="AH20" s="176"/>
      <c r="AI20" s="176"/>
      <c r="AJ20" s="178"/>
      <c r="AK20" s="179"/>
      <c r="AL20" s="180"/>
      <c r="AM20" s="176"/>
      <c r="AN20" s="176"/>
      <c r="AO20" s="182"/>
      <c r="AP20" s="179"/>
      <c r="AQ20" s="180"/>
      <c r="AR20" s="176"/>
      <c r="AS20" s="176"/>
      <c r="AT20" s="182"/>
      <c r="AU20" s="183"/>
      <c r="AV20" s="184"/>
      <c r="AW20" s="176"/>
      <c r="AX20" s="176"/>
      <c r="AY20" s="183"/>
      <c r="AZ20" s="176"/>
      <c r="BA20" s="176"/>
      <c r="BB20" s="659"/>
    </row>
    <row r="21" spans="1:54" s="426" customFormat="1" ht="34.950000000000003" customHeight="1">
      <c r="A21" s="581" t="s">
        <v>294</v>
      </c>
      <c r="B21" s="581"/>
      <c r="C21" s="582"/>
      <c r="D21" s="414" t="s">
        <v>41</v>
      </c>
      <c r="E21" s="428">
        <f>E23+E24</f>
        <v>303.60000000000002</v>
      </c>
      <c r="F21" s="429"/>
      <c r="G21" s="430"/>
      <c r="H21" s="431"/>
      <c r="I21" s="429"/>
      <c r="J21" s="432"/>
      <c r="K21" s="429"/>
      <c r="L21" s="428"/>
      <c r="M21" s="432"/>
      <c r="N21" s="429"/>
      <c r="O21" s="429"/>
      <c r="P21" s="432"/>
      <c r="Q21" s="520"/>
      <c r="R21" s="520"/>
      <c r="S21" s="521"/>
      <c r="T21" s="429"/>
      <c r="U21" s="429"/>
      <c r="V21" s="432"/>
      <c r="W21" s="429"/>
      <c r="X21" s="429"/>
      <c r="Y21" s="432"/>
      <c r="Z21" s="429"/>
      <c r="AA21" s="433"/>
      <c r="AB21" s="434"/>
      <c r="AC21" s="435"/>
      <c r="AD21" s="432"/>
      <c r="AE21" s="428"/>
      <c r="AF21" s="433"/>
      <c r="AG21" s="435"/>
      <c r="AH21" s="432"/>
      <c r="AI21" s="432"/>
      <c r="AJ21" s="428"/>
      <c r="AK21" s="433"/>
      <c r="AL21" s="434"/>
      <c r="AM21" s="432"/>
      <c r="AN21" s="432"/>
      <c r="AO21" s="436"/>
      <c r="AP21" s="433"/>
      <c r="AQ21" s="434"/>
      <c r="AR21" s="432"/>
      <c r="AS21" s="432"/>
      <c r="AT21" s="436"/>
      <c r="AU21" s="437"/>
      <c r="AV21" s="438"/>
      <c r="AW21" s="432"/>
      <c r="AX21" s="432"/>
      <c r="AY21" s="428">
        <f>AY23+AY24</f>
        <v>303.55</v>
      </c>
      <c r="AZ21" s="432"/>
      <c r="BA21" s="432"/>
      <c r="BB21" s="659"/>
    </row>
    <row r="22" spans="1:54" ht="34.950000000000003" customHeight="1">
      <c r="A22" s="584"/>
      <c r="B22" s="584"/>
      <c r="C22" s="585"/>
      <c r="D22" s="299" t="s">
        <v>37</v>
      </c>
      <c r="E22" s="178"/>
      <c r="F22" s="177"/>
      <c r="G22" s="430"/>
      <c r="H22" s="186"/>
      <c r="I22" s="387"/>
      <c r="J22" s="176"/>
      <c r="K22" s="177"/>
      <c r="L22" s="178"/>
      <c r="M22" s="176"/>
      <c r="N22" s="332"/>
      <c r="O22" s="177"/>
      <c r="P22" s="176"/>
      <c r="Q22" s="520"/>
      <c r="R22" s="520"/>
      <c r="S22" s="521"/>
      <c r="T22" s="177"/>
      <c r="U22" s="177"/>
      <c r="V22" s="176"/>
      <c r="W22" s="177"/>
      <c r="X22" s="177"/>
      <c r="Y22" s="176"/>
      <c r="Z22" s="332"/>
      <c r="AA22" s="179"/>
      <c r="AB22" s="180"/>
      <c r="AC22" s="181"/>
      <c r="AD22" s="176"/>
      <c r="AE22" s="178"/>
      <c r="AF22" s="179"/>
      <c r="AG22" s="181"/>
      <c r="AH22" s="176"/>
      <c r="AI22" s="176"/>
      <c r="AJ22" s="178"/>
      <c r="AK22" s="179"/>
      <c r="AL22" s="180"/>
      <c r="AM22" s="176"/>
      <c r="AN22" s="176"/>
      <c r="AO22" s="182"/>
      <c r="AP22" s="179"/>
      <c r="AQ22" s="180"/>
      <c r="AR22" s="176"/>
      <c r="AS22" s="176"/>
      <c r="AT22" s="182"/>
      <c r="AU22" s="183"/>
      <c r="AV22" s="184"/>
      <c r="AW22" s="176"/>
      <c r="AX22" s="176"/>
      <c r="AY22" s="178"/>
      <c r="AZ22" s="176"/>
      <c r="BA22" s="176"/>
      <c r="BB22" s="659"/>
    </row>
    <row r="23" spans="1:54" ht="34.950000000000003" customHeight="1">
      <c r="A23" s="584"/>
      <c r="B23" s="584"/>
      <c r="C23" s="585"/>
      <c r="D23" s="300" t="s">
        <v>2</v>
      </c>
      <c r="E23" s="178">
        <f>E148</f>
        <v>0</v>
      </c>
      <c r="F23" s="177"/>
      <c r="G23" s="430"/>
      <c r="H23" s="186"/>
      <c r="I23" s="387"/>
      <c r="J23" s="497"/>
      <c r="K23" s="177"/>
      <c r="L23" s="178"/>
      <c r="M23" s="176"/>
      <c r="N23" s="332"/>
      <c r="O23" s="177"/>
      <c r="P23" s="176"/>
      <c r="Q23" s="520"/>
      <c r="R23" s="520"/>
      <c r="S23" s="521"/>
      <c r="T23" s="177"/>
      <c r="U23" s="177"/>
      <c r="V23" s="176"/>
      <c r="W23" s="177"/>
      <c r="X23" s="177"/>
      <c r="Y23" s="176"/>
      <c r="Z23" s="332"/>
      <c r="AA23" s="179"/>
      <c r="AB23" s="180"/>
      <c r="AC23" s="181"/>
      <c r="AD23" s="176"/>
      <c r="AE23" s="178"/>
      <c r="AF23" s="179"/>
      <c r="AG23" s="181"/>
      <c r="AH23" s="176"/>
      <c r="AI23" s="176"/>
      <c r="AJ23" s="178"/>
      <c r="AK23" s="179"/>
      <c r="AL23" s="180"/>
      <c r="AM23" s="176"/>
      <c r="AN23" s="176"/>
      <c r="AO23" s="182"/>
      <c r="AP23" s="179"/>
      <c r="AQ23" s="180"/>
      <c r="AR23" s="176"/>
      <c r="AS23" s="176"/>
      <c r="AT23" s="182"/>
      <c r="AU23" s="183"/>
      <c r="AV23" s="184"/>
      <c r="AW23" s="176"/>
      <c r="AX23" s="176"/>
      <c r="AY23" s="178">
        <f>AY148</f>
        <v>0</v>
      </c>
      <c r="AZ23" s="176"/>
      <c r="BA23" s="176"/>
      <c r="BB23" s="659"/>
    </row>
    <row r="24" spans="1:54" ht="34.950000000000003" customHeight="1">
      <c r="A24" s="584"/>
      <c r="B24" s="584"/>
      <c r="C24" s="585"/>
      <c r="D24" s="301" t="s">
        <v>43</v>
      </c>
      <c r="E24" s="178">
        <f>E149</f>
        <v>303.60000000000002</v>
      </c>
      <c r="F24" s="177"/>
      <c r="G24" s="430"/>
      <c r="H24" s="186"/>
      <c r="I24" s="387"/>
      <c r="J24" s="176"/>
      <c r="K24" s="177"/>
      <c r="L24" s="178"/>
      <c r="M24" s="176"/>
      <c r="N24" s="332"/>
      <c r="O24" s="177"/>
      <c r="P24" s="176"/>
      <c r="Q24" s="520"/>
      <c r="R24" s="520"/>
      <c r="S24" s="521"/>
      <c r="T24" s="177"/>
      <c r="U24" s="177"/>
      <c r="V24" s="176"/>
      <c r="W24" s="177"/>
      <c r="X24" s="177"/>
      <c r="Y24" s="176"/>
      <c r="Z24" s="332"/>
      <c r="AA24" s="179"/>
      <c r="AB24" s="180"/>
      <c r="AC24" s="181"/>
      <c r="AD24" s="176"/>
      <c r="AE24" s="178"/>
      <c r="AF24" s="179"/>
      <c r="AG24" s="181"/>
      <c r="AH24" s="176"/>
      <c r="AI24" s="176"/>
      <c r="AJ24" s="178"/>
      <c r="AK24" s="179"/>
      <c r="AL24" s="180"/>
      <c r="AM24" s="176"/>
      <c r="AN24" s="176"/>
      <c r="AO24" s="182"/>
      <c r="AP24" s="179"/>
      <c r="AQ24" s="180"/>
      <c r="AR24" s="176"/>
      <c r="AS24" s="176"/>
      <c r="AT24" s="182"/>
      <c r="AU24" s="183"/>
      <c r="AV24" s="184"/>
      <c r="AW24" s="176"/>
      <c r="AX24" s="176"/>
      <c r="AY24" s="178">
        <f>AY149</f>
        <v>303.55</v>
      </c>
      <c r="AZ24" s="176"/>
      <c r="BA24" s="176"/>
      <c r="BB24" s="659"/>
    </row>
    <row r="25" spans="1:54" ht="34.200000000000003" customHeight="1" thickBot="1">
      <c r="A25" s="587"/>
      <c r="B25" s="587"/>
      <c r="C25" s="588"/>
      <c r="D25" s="302" t="s">
        <v>276</v>
      </c>
      <c r="E25" s="178"/>
      <c r="F25" s="177"/>
      <c r="G25" s="430"/>
      <c r="H25" s="186"/>
      <c r="I25" s="387"/>
      <c r="J25" s="176"/>
      <c r="K25" s="177"/>
      <c r="L25" s="178"/>
      <c r="M25" s="176"/>
      <c r="N25" s="332"/>
      <c r="O25" s="177"/>
      <c r="P25" s="176"/>
      <c r="Q25" s="520"/>
      <c r="R25" s="520"/>
      <c r="S25" s="521"/>
      <c r="T25" s="177"/>
      <c r="U25" s="177"/>
      <c r="V25" s="176"/>
      <c r="W25" s="177"/>
      <c r="X25" s="177"/>
      <c r="Y25" s="176"/>
      <c r="Z25" s="332"/>
      <c r="AA25" s="179"/>
      <c r="AB25" s="180"/>
      <c r="AC25" s="181"/>
      <c r="AD25" s="176"/>
      <c r="AE25" s="178"/>
      <c r="AF25" s="179"/>
      <c r="AG25" s="181"/>
      <c r="AH25" s="176"/>
      <c r="AI25" s="176"/>
      <c r="AJ25" s="178"/>
      <c r="AK25" s="179"/>
      <c r="AL25" s="180"/>
      <c r="AM25" s="176"/>
      <c r="AN25" s="176"/>
      <c r="AO25" s="182"/>
      <c r="AP25" s="179"/>
      <c r="AQ25" s="180"/>
      <c r="AR25" s="176"/>
      <c r="AS25" s="176"/>
      <c r="AT25" s="182"/>
      <c r="AU25" s="183"/>
      <c r="AV25" s="184"/>
      <c r="AW25" s="176"/>
      <c r="AX25" s="176"/>
      <c r="AY25" s="183"/>
      <c r="AZ25" s="176"/>
      <c r="BA25" s="176"/>
      <c r="BB25" s="659"/>
    </row>
    <row r="26" spans="1:54" ht="2.4" hidden="1" customHeight="1" thickBot="1">
      <c r="A26" s="581" t="s">
        <v>296</v>
      </c>
      <c r="B26" s="667"/>
      <c r="C26" s="668"/>
      <c r="D26" s="298" t="s">
        <v>41</v>
      </c>
      <c r="E26" s="178"/>
      <c r="F26" s="177"/>
      <c r="G26" s="430"/>
      <c r="H26" s="186"/>
      <c r="I26" s="387"/>
      <c r="J26" s="176"/>
      <c r="K26" s="177"/>
      <c r="L26" s="178"/>
      <c r="M26" s="176"/>
      <c r="N26" s="332"/>
      <c r="O26" s="177"/>
      <c r="P26" s="176"/>
      <c r="Q26" s="520"/>
      <c r="R26" s="520"/>
      <c r="S26" s="521"/>
      <c r="T26" s="177"/>
      <c r="U26" s="177"/>
      <c r="V26" s="176"/>
      <c r="W26" s="177"/>
      <c r="X26" s="177"/>
      <c r="Y26" s="176"/>
      <c r="Z26" s="332"/>
      <c r="AA26" s="179"/>
      <c r="AB26" s="180"/>
      <c r="AC26" s="181"/>
      <c r="AD26" s="176"/>
      <c r="AE26" s="178"/>
      <c r="AF26" s="179"/>
      <c r="AG26" s="181"/>
      <c r="AH26" s="176"/>
      <c r="AI26" s="176"/>
      <c r="AJ26" s="178"/>
      <c r="AK26" s="179"/>
      <c r="AL26" s="180"/>
      <c r="AM26" s="176"/>
      <c r="AN26" s="176"/>
      <c r="AO26" s="182"/>
      <c r="AP26" s="179"/>
      <c r="AQ26" s="180"/>
      <c r="AR26" s="176"/>
      <c r="AS26" s="176"/>
      <c r="AT26" s="182"/>
      <c r="AU26" s="183"/>
      <c r="AV26" s="184"/>
      <c r="AW26" s="176"/>
      <c r="AX26" s="176"/>
      <c r="AY26" s="183"/>
      <c r="AZ26" s="176"/>
      <c r="BA26" s="176"/>
      <c r="BB26" s="659"/>
    </row>
    <row r="27" spans="1:54" ht="34.799999999999997" hidden="1" customHeight="1" thickBot="1">
      <c r="A27" s="669"/>
      <c r="B27" s="669"/>
      <c r="C27" s="670"/>
      <c r="D27" s="299" t="s">
        <v>37</v>
      </c>
      <c r="E27" s="178"/>
      <c r="F27" s="177"/>
      <c r="G27" s="430"/>
      <c r="H27" s="186"/>
      <c r="I27" s="387"/>
      <c r="J27" s="176"/>
      <c r="K27" s="177"/>
      <c r="L27" s="178"/>
      <c r="M27" s="176"/>
      <c r="N27" s="332"/>
      <c r="O27" s="177"/>
      <c r="P27" s="176"/>
      <c r="Q27" s="520"/>
      <c r="R27" s="520"/>
      <c r="S27" s="521"/>
      <c r="T27" s="177"/>
      <c r="U27" s="177"/>
      <c r="V27" s="176"/>
      <c r="W27" s="177"/>
      <c r="X27" s="177"/>
      <c r="Y27" s="176"/>
      <c r="Z27" s="332"/>
      <c r="AA27" s="179"/>
      <c r="AB27" s="180"/>
      <c r="AC27" s="181"/>
      <c r="AD27" s="176"/>
      <c r="AE27" s="178"/>
      <c r="AF27" s="179"/>
      <c r="AG27" s="181"/>
      <c r="AH27" s="176"/>
      <c r="AI27" s="176"/>
      <c r="AJ27" s="178"/>
      <c r="AK27" s="179"/>
      <c r="AL27" s="180"/>
      <c r="AM27" s="176"/>
      <c r="AN27" s="176"/>
      <c r="AO27" s="182"/>
      <c r="AP27" s="179"/>
      <c r="AQ27" s="180"/>
      <c r="AR27" s="176"/>
      <c r="AS27" s="176"/>
      <c r="AT27" s="182"/>
      <c r="AU27" s="183"/>
      <c r="AV27" s="184"/>
      <c r="AW27" s="176"/>
      <c r="AX27" s="176"/>
      <c r="AY27" s="183"/>
      <c r="AZ27" s="176"/>
      <c r="BA27" s="176"/>
      <c r="BB27" s="659"/>
    </row>
    <row r="28" spans="1:54" ht="34.799999999999997" hidden="1" customHeight="1" thickBot="1">
      <c r="A28" s="669"/>
      <c r="B28" s="669"/>
      <c r="C28" s="670"/>
      <c r="D28" s="300" t="s">
        <v>2</v>
      </c>
      <c r="E28" s="178"/>
      <c r="F28" s="177"/>
      <c r="G28" s="430"/>
      <c r="H28" s="186"/>
      <c r="I28" s="387"/>
      <c r="J28" s="176"/>
      <c r="K28" s="177"/>
      <c r="L28" s="178"/>
      <c r="M28" s="176"/>
      <c r="N28" s="332"/>
      <c r="O28" s="177"/>
      <c r="P28" s="176"/>
      <c r="Q28" s="520"/>
      <c r="R28" s="520"/>
      <c r="S28" s="521"/>
      <c r="T28" s="177"/>
      <c r="U28" s="177"/>
      <c r="V28" s="176"/>
      <c r="W28" s="177"/>
      <c r="X28" s="177"/>
      <c r="Y28" s="176"/>
      <c r="Z28" s="332"/>
      <c r="AA28" s="179"/>
      <c r="AB28" s="180"/>
      <c r="AC28" s="181"/>
      <c r="AD28" s="176"/>
      <c r="AE28" s="178"/>
      <c r="AF28" s="179"/>
      <c r="AG28" s="181"/>
      <c r="AH28" s="176"/>
      <c r="AI28" s="176"/>
      <c r="AJ28" s="178"/>
      <c r="AK28" s="179"/>
      <c r="AL28" s="180"/>
      <c r="AM28" s="176"/>
      <c r="AN28" s="176"/>
      <c r="AO28" s="182"/>
      <c r="AP28" s="179"/>
      <c r="AQ28" s="180"/>
      <c r="AR28" s="176"/>
      <c r="AS28" s="176"/>
      <c r="AT28" s="182"/>
      <c r="AU28" s="183"/>
      <c r="AV28" s="184"/>
      <c r="AW28" s="176"/>
      <c r="AX28" s="176"/>
      <c r="AY28" s="183"/>
      <c r="AZ28" s="176"/>
      <c r="BA28" s="176"/>
      <c r="BB28" s="659"/>
    </row>
    <row r="29" spans="1:54" ht="34.799999999999997" hidden="1" customHeight="1" thickBot="1">
      <c r="A29" s="669"/>
      <c r="B29" s="669"/>
      <c r="C29" s="670"/>
      <c r="D29" s="301" t="s">
        <v>43</v>
      </c>
      <c r="E29" s="178"/>
      <c r="F29" s="177"/>
      <c r="G29" s="430"/>
      <c r="H29" s="186"/>
      <c r="I29" s="387"/>
      <c r="J29" s="497"/>
      <c r="K29" s="177"/>
      <c r="L29" s="178"/>
      <c r="M29" s="176"/>
      <c r="N29" s="332"/>
      <c r="O29" s="177"/>
      <c r="P29" s="176"/>
      <c r="Q29" s="520"/>
      <c r="R29" s="520"/>
      <c r="S29" s="521"/>
      <c r="T29" s="177"/>
      <c r="U29" s="177"/>
      <c r="V29" s="176"/>
      <c r="W29" s="177"/>
      <c r="X29" s="177"/>
      <c r="Y29" s="176"/>
      <c r="Z29" s="332"/>
      <c r="AA29" s="179"/>
      <c r="AB29" s="180"/>
      <c r="AC29" s="181"/>
      <c r="AD29" s="176"/>
      <c r="AE29" s="178"/>
      <c r="AF29" s="179"/>
      <c r="AG29" s="181"/>
      <c r="AH29" s="176"/>
      <c r="AI29" s="176"/>
      <c r="AJ29" s="178"/>
      <c r="AK29" s="179"/>
      <c r="AL29" s="180"/>
      <c r="AM29" s="176"/>
      <c r="AN29" s="176"/>
      <c r="AO29" s="182"/>
      <c r="AP29" s="179"/>
      <c r="AQ29" s="180"/>
      <c r="AR29" s="176"/>
      <c r="AS29" s="176"/>
      <c r="AT29" s="182"/>
      <c r="AU29" s="183"/>
      <c r="AV29" s="184"/>
      <c r="AW29" s="176"/>
      <c r="AX29" s="176"/>
      <c r="AY29" s="183"/>
      <c r="AZ29" s="176"/>
      <c r="BA29" s="176"/>
      <c r="BB29" s="659"/>
    </row>
    <row r="30" spans="1:54" ht="34.799999999999997" hidden="1" customHeight="1" thickBot="1">
      <c r="A30" s="669"/>
      <c r="B30" s="669"/>
      <c r="C30" s="670"/>
      <c r="D30" s="302" t="s">
        <v>276</v>
      </c>
      <c r="E30" s="178"/>
      <c r="F30" s="177"/>
      <c r="G30" s="430"/>
      <c r="H30" s="186"/>
      <c r="I30" s="387"/>
      <c r="J30" s="176"/>
      <c r="K30" s="177"/>
      <c r="L30" s="178"/>
      <c r="M30" s="176"/>
      <c r="N30" s="332"/>
      <c r="O30" s="177"/>
      <c r="P30" s="176"/>
      <c r="Q30" s="520"/>
      <c r="R30" s="520"/>
      <c r="S30" s="521"/>
      <c r="T30" s="177"/>
      <c r="U30" s="177"/>
      <c r="V30" s="176"/>
      <c r="W30" s="177"/>
      <c r="X30" s="177"/>
      <c r="Y30" s="176"/>
      <c r="Z30" s="332"/>
      <c r="AA30" s="179"/>
      <c r="AB30" s="180"/>
      <c r="AC30" s="181"/>
      <c r="AD30" s="176"/>
      <c r="AE30" s="178"/>
      <c r="AF30" s="179"/>
      <c r="AG30" s="181"/>
      <c r="AH30" s="176"/>
      <c r="AI30" s="176"/>
      <c r="AJ30" s="178"/>
      <c r="AK30" s="179"/>
      <c r="AL30" s="180"/>
      <c r="AM30" s="176"/>
      <c r="AN30" s="176"/>
      <c r="AO30" s="182"/>
      <c r="AP30" s="179"/>
      <c r="AQ30" s="180"/>
      <c r="AR30" s="176"/>
      <c r="AS30" s="176"/>
      <c r="AT30" s="182"/>
      <c r="AU30" s="183"/>
      <c r="AV30" s="184"/>
      <c r="AW30" s="176"/>
      <c r="AX30" s="176"/>
      <c r="AY30" s="183"/>
      <c r="AZ30" s="176"/>
      <c r="BA30" s="176"/>
      <c r="BB30" s="659"/>
    </row>
    <row r="31" spans="1:54" s="426" customFormat="1" ht="17.25" customHeight="1">
      <c r="A31" s="580" t="s">
        <v>292</v>
      </c>
      <c r="B31" s="592"/>
      <c r="C31" s="593"/>
      <c r="D31" s="414" t="s">
        <v>41</v>
      </c>
      <c r="E31" s="427">
        <f>E32+E33+E34+E35</f>
        <v>5342.876000000012</v>
      </c>
      <c r="F31" s="427">
        <f>F32+F33+F34+F35</f>
        <v>2121.1999999999971</v>
      </c>
      <c r="G31" s="452">
        <f>F31/E31</f>
        <v>0.39701464155260058</v>
      </c>
      <c r="H31" s="416"/>
      <c r="I31" s="345"/>
      <c r="J31" s="417"/>
      <c r="K31" s="345"/>
      <c r="L31" s="418"/>
      <c r="M31" s="417"/>
      <c r="N31" s="427">
        <f>N33+N34+N35</f>
        <v>1147.6000000000004</v>
      </c>
      <c r="O31" s="427">
        <f>O33+O34+O35</f>
        <v>573.80000000000018</v>
      </c>
      <c r="P31" s="452">
        <f>O31/N31</f>
        <v>0.5</v>
      </c>
      <c r="Q31" s="529">
        <f>Q34</f>
        <v>904.8</v>
      </c>
      <c r="R31" s="529">
        <f>R34</f>
        <v>904.8</v>
      </c>
      <c r="S31" s="523">
        <v>1</v>
      </c>
      <c r="T31" s="345"/>
      <c r="U31" s="345"/>
      <c r="V31" s="417"/>
      <c r="W31" s="345"/>
      <c r="X31" s="345"/>
      <c r="Y31" s="417"/>
      <c r="Z31" s="427">
        <f>Z33+Z34+Z35</f>
        <v>0</v>
      </c>
      <c r="AA31" s="419"/>
      <c r="AB31" s="420"/>
      <c r="AC31" s="421"/>
      <c r="AD31" s="417"/>
      <c r="AE31" s="418"/>
      <c r="AF31" s="419"/>
      <c r="AG31" s="421"/>
      <c r="AH31" s="417"/>
      <c r="AI31" s="417"/>
      <c r="AJ31" s="427">
        <f>AJ33+AJ34+AJ35</f>
        <v>30</v>
      </c>
      <c r="AK31" s="419"/>
      <c r="AL31" s="420"/>
      <c r="AM31" s="417"/>
      <c r="AN31" s="417"/>
      <c r="AO31" s="422"/>
      <c r="AP31" s="419"/>
      <c r="AQ31" s="420"/>
      <c r="AR31" s="417"/>
      <c r="AS31" s="417"/>
      <c r="AT31" s="422"/>
      <c r="AU31" s="423"/>
      <c r="AV31" s="424"/>
      <c r="AW31" s="417"/>
      <c r="AX31" s="417"/>
      <c r="AY31" s="427">
        <f>AY33+AY34+AY35</f>
        <v>1707.9259999999999</v>
      </c>
      <c r="AZ31" s="417"/>
      <c r="BA31" s="417"/>
      <c r="BB31" s="659"/>
    </row>
    <row r="32" spans="1:54" ht="31.2">
      <c r="A32" s="594"/>
      <c r="B32" s="595"/>
      <c r="C32" s="596"/>
      <c r="D32" s="300" t="s">
        <v>37</v>
      </c>
      <c r="E32" s="160">
        <f>E11</f>
        <v>19.8</v>
      </c>
      <c r="F32" s="160">
        <f>F11</f>
        <v>0</v>
      </c>
      <c r="G32" s="454"/>
      <c r="H32" s="158"/>
      <c r="I32" s="385"/>
      <c r="J32" s="157"/>
      <c r="K32" s="157"/>
      <c r="L32" s="160"/>
      <c r="M32" s="157"/>
      <c r="N32" s="160"/>
      <c r="O32" s="157"/>
      <c r="P32" s="157"/>
      <c r="Q32" s="517"/>
      <c r="R32" s="517"/>
      <c r="S32" s="517"/>
      <c r="T32" s="157"/>
      <c r="U32" s="157"/>
      <c r="V32" s="157"/>
      <c r="W32" s="157"/>
      <c r="X32" s="157"/>
      <c r="Y32" s="157"/>
      <c r="Z32" s="160"/>
      <c r="AA32" s="161"/>
      <c r="AB32" s="162"/>
      <c r="AC32" s="163"/>
      <c r="AD32" s="157"/>
      <c r="AE32" s="160"/>
      <c r="AF32" s="161"/>
      <c r="AG32" s="163"/>
      <c r="AH32" s="157"/>
      <c r="AI32" s="157"/>
      <c r="AJ32" s="160"/>
      <c r="AK32" s="161"/>
      <c r="AL32" s="162"/>
      <c r="AM32" s="157"/>
      <c r="AN32" s="157"/>
      <c r="AO32" s="164"/>
      <c r="AP32" s="161"/>
      <c r="AQ32" s="162"/>
      <c r="AR32" s="157"/>
      <c r="AS32" s="157"/>
      <c r="AT32" s="164"/>
      <c r="AU32" s="159"/>
      <c r="AV32" s="159"/>
      <c r="AW32" s="157"/>
      <c r="AX32" s="157"/>
      <c r="AY32" s="160"/>
      <c r="AZ32" s="157"/>
      <c r="BA32" s="157"/>
      <c r="BB32" s="659"/>
    </row>
    <row r="33" spans="1:54" ht="31.2" customHeight="1" thickBot="1">
      <c r="A33" s="594"/>
      <c r="B33" s="595"/>
      <c r="C33" s="596"/>
      <c r="D33" s="300" t="s">
        <v>2</v>
      </c>
      <c r="E33" s="160">
        <f>E12-E38</f>
        <v>882.29999999999927</v>
      </c>
      <c r="F33" s="160">
        <f t="shared" ref="F33" si="3">F12-F17</f>
        <v>0</v>
      </c>
      <c r="G33" s="430"/>
      <c r="H33" s="165"/>
      <c r="I33" s="386"/>
      <c r="J33" s="167"/>
      <c r="K33" s="166"/>
      <c r="L33" s="169"/>
      <c r="M33" s="167"/>
      <c r="N33" s="160">
        <f>N12</f>
        <v>0</v>
      </c>
      <c r="O33" s="166"/>
      <c r="P33" s="167"/>
      <c r="Q33" s="518"/>
      <c r="R33" s="518"/>
      <c r="S33" s="519"/>
      <c r="T33" s="166"/>
      <c r="U33" s="166"/>
      <c r="V33" s="167"/>
      <c r="W33" s="166"/>
      <c r="X33" s="166"/>
      <c r="Y33" s="167"/>
      <c r="Z33" s="160">
        <f>Z12</f>
        <v>0</v>
      </c>
      <c r="AA33" s="170"/>
      <c r="AB33" s="171"/>
      <c r="AC33" s="172"/>
      <c r="AD33" s="167"/>
      <c r="AE33" s="169"/>
      <c r="AF33" s="170"/>
      <c r="AG33" s="172"/>
      <c r="AH33" s="167"/>
      <c r="AI33" s="167"/>
      <c r="AJ33" s="160">
        <f>AJ12</f>
        <v>0</v>
      </c>
      <c r="AK33" s="170"/>
      <c r="AL33" s="171"/>
      <c r="AM33" s="167"/>
      <c r="AN33" s="167"/>
      <c r="AO33" s="173"/>
      <c r="AP33" s="170"/>
      <c r="AQ33" s="171"/>
      <c r="AR33" s="167"/>
      <c r="AS33" s="167"/>
      <c r="AT33" s="173"/>
      <c r="AU33" s="170"/>
      <c r="AV33" s="174"/>
      <c r="AW33" s="167"/>
      <c r="AX33" s="167"/>
      <c r="AY33" s="160">
        <f>AY12</f>
        <v>882.3</v>
      </c>
      <c r="AZ33" s="167"/>
      <c r="BA33" s="167"/>
      <c r="BB33" s="659"/>
    </row>
    <row r="34" spans="1:54" ht="16.2" thickBot="1">
      <c r="A34" s="594"/>
      <c r="B34" s="595"/>
      <c r="C34" s="596"/>
      <c r="D34" s="304" t="s">
        <v>43</v>
      </c>
      <c r="E34" s="270">
        <f>E13-E18-E39</f>
        <v>4440.7760000000126</v>
      </c>
      <c r="F34" s="270">
        <f>F13-F18-F39</f>
        <v>2121.1999999999971</v>
      </c>
      <c r="G34" s="452">
        <f>F34/E34</f>
        <v>0.4776642640835726</v>
      </c>
      <c r="H34" s="186"/>
      <c r="I34" s="387"/>
      <c r="J34" s="176"/>
      <c r="K34" s="177"/>
      <c r="L34" s="178"/>
      <c r="M34" s="176"/>
      <c r="N34" s="270">
        <f>N13-N18</f>
        <v>1147.6000000000004</v>
      </c>
      <c r="O34" s="270">
        <f>O13-O18</f>
        <v>573.80000000000018</v>
      </c>
      <c r="P34" s="452">
        <f>O34/N34</f>
        <v>0.5</v>
      </c>
      <c r="Q34" s="520">
        <f>Q74+Q113</f>
        <v>904.8</v>
      </c>
      <c r="R34" s="529">
        <f>R74+R113</f>
        <v>904.8</v>
      </c>
      <c r="S34" s="521">
        <v>1</v>
      </c>
      <c r="T34" s="177"/>
      <c r="U34" s="177"/>
      <c r="V34" s="176"/>
      <c r="W34" s="177"/>
      <c r="X34" s="177"/>
      <c r="Y34" s="176"/>
      <c r="Z34" s="270">
        <f>Z13</f>
        <v>0</v>
      </c>
      <c r="AA34" s="179"/>
      <c r="AB34" s="180"/>
      <c r="AC34" s="181"/>
      <c r="AD34" s="176"/>
      <c r="AE34" s="178"/>
      <c r="AF34" s="179"/>
      <c r="AG34" s="181"/>
      <c r="AH34" s="176"/>
      <c r="AI34" s="176"/>
      <c r="AJ34" s="270">
        <f>AJ13</f>
        <v>30</v>
      </c>
      <c r="AK34" s="179"/>
      <c r="AL34" s="180"/>
      <c r="AM34" s="176"/>
      <c r="AN34" s="176"/>
      <c r="AO34" s="182"/>
      <c r="AP34" s="179"/>
      <c r="AQ34" s="180"/>
      <c r="AR34" s="176"/>
      <c r="AS34" s="176"/>
      <c r="AT34" s="182"/>
      <c r="AU34" s="183"/>
      <c r="AV34" s="184"/>
      <c r="AW34" s="176"/>
      <c r="AX34" s="176"/>
      <c r="AY34" s="270">
        <f>AY13</f>
        <v>825.62600000000009</v>
      </c>
      <c r="AZ34" s="176"/>
      <c r="BA34" s="176"/>
      <c r="BB34" s="659"/>
    </row>
    <row r="35" spans="1:54" s="235" customFormat="1" ht="37.200000000000003" customHeight="1" thickBot="1">
      <c r="A35" s="597"/>
      <c r="B35" s="598"/>
      <c r="C35" s="599"/>
      <c r="D35" s="305" t="s">
        <v>276</v>
      </c>
      <c r="E35" s="157"/>
      <c r="F35" s="157"/>
      <c r="G35" s="452"/>
      <c r="H35" s="158"/>
      <c r="I35" s="385"/>
      <c r="J35" s="199"/>
      <c r="K35" s="157"/>
      <c r="L35" s="160"/>
      <c r="M35" s="199"/>
      <c r="N35" s="157">
        <f>N14</f>
        <v>0</v>
      </c>
      <c r="O35" s="157"/>
      <c r="P35" s="199"/>
      <c r="Q35" s="517"/>
      <c r="R35" s="517"/>
      <c r="S35" s="524"/>
      <c r="T35" s="157"/>
      <c r="U35" s="157"/>
      <c r="V35" s="199"/>
      <c r="W35" s="157"/>
      <c r="X35" s="157"/>
      <c r="Y35" s="199"/>
      <c r="Z35" s="157">
        <f>Z14</f>
        <v>0</v>
      </c>
      <c r="AA35" s="161"/>
      <c r="AB35" s="200"/>
      <c r="AC35" s="201"/>
      <c r="AD35" s="199"/>
      <c r="AE35" s="160"/>
      <c r="AF35" s="161"/>
      <c r="AG35" s="201"/>
      <c r="AH35" s="199"/>
      <c r="AI35" s="199"/>
      <c r="AJ35" s="157">
        <f>AJ14</f>
        <v>0</v>
      </c>
      <c r="AK35" s="161"/>
      <c r="AL35" s="200"/>
      <c r="AM35" s="199"/>
      <c r="AN35" s="199"/>
      <c r="AO35" s="164"/>
      <c r="AP35" s="161"/>
      <c r="AQ35" s="200"/>
      <c r="AR35" s="199"/>
      <c r="AS35" s="199"/>
      <c r="AT35" s="164"/>
      <c r="AU35" s="159"/>
      <c r="AV35" s="202"/>
      <c r="AW35" s="199"/>
      <c r="AX35" s="199"/>
      <c r="AY35" s="157">
        <f>AY14</f>
        <v>0</v>
      </c>
      <c r="AZ35" s="199"/>
      <c r="BA35" s="199"/>
      <c r="BB35" s="659"/>
    </row>
    <row r="36" spans="1:54" s="426" customFormat="1" ht="37.200000000000003" customHeight="1">
      <c r="A36" s="580" t="s">
        <v>290</v>
      </c>
      <c r="B36" s="581"/>
      <c r="C36" s="582"/>
      <c r="D36" s="414" t="s">
        <v>41</v>
      </c>
      <c r="E36" s="418">
        <f>E37+E38+E39+E40</f>
        <v>310546.79999999993</v>
      </c>
      <c r="F36" s="418">
        <f>F37+F38+F39+F40</f>
        <v>96801.600000000006</v>
      </c>
      <c r="G36" s="452">
        <f>F36/E36</f>
        <v>0.31171340358361455</v>
      </c>
      <c r="H36" s="416" t="s">
        <v>291</v>
      </c>
      <c r="I36" s="345" t="s">
        <v>291</v>
      </c>
      <c r="J36" s="416" t="s">
        <v>291</v>
      </c>
      <c r="K36" s="345" t="s">
        <v>291</v>
      </c>
      <c r="L36" s="416" t="s">
        <v>291</v>
      </c>
      <c r="M36" s="345" t="s">
        <v>291</v>
      </c>
      <c r="N36" s="416" t="s">
        <v>291</v>
      </c>
      <c r="O36" s="345" t="s">
        <v>291</v>
      </c>
      <c r="P36" s="416" t="s">
        <v>291</v>
      </c>
      <c r="Q36" s="522" t="s">
        <v>291</v>
      </c>
      <c r="R36" s="525" t="s">
        <v>291</v>
      </c>
      <c r="S36" s="522" t="s">
        <v>291</v>
      </c>
      <c r="T36" s="416" t="s">
        <v>291</v>
      </c>
      <c r="U36" s="345" t="s">
        <v>291</v>
      </c>
      <c r="V36" s="416" t="s">
        <v>291</v>
      </c>
      <c r="W36" s="345" t="s">
        <v>291</v>
      </c>
      <c r="X36" s="416" t="s">
        <v>291</v>
      </c>
      <c r="Y36" s="345" t="s">
        <v>291</v>
      </c>
      <c r="Z36" s="416" t="s">
        <v>291</v>
      </c>
      <c r="AA36" s="345" t="s">
        <v>291</v>
      </c>
      <c r="AB36" s="416" t="s">
        <v>291</v>
      </c>
      <c r="AC36" s="345" t="s">
        <v>291</v>
      </c>
      <c r="AD36" s="416" t="s">
        <v>291</v>
      </c>
      <c r="AE36" s="345" t="s">
        <v>291</v>
      </c>
      <c r="AF36" s="416" t="s">
        <v>291</v>
      </c>
      <c r="AG36" s="345" t="s">
        <v>291</v>
      </c>
      <c r="AH36" s="416" t="s">
        <v>291</v>
      </c>
      <c r="AI36" s="345" t="s">
        <v>291</v>
      </c>
      <c r="AJ36" s="416" t="s">
        <v>291</v>
      </c>
      <c r="AK36" s="345" t="s">
        <v>291</v>
      </c>
      <c r="AL36" s="416" t="s">
        <v>291</v>
      </c>
      <c r="AM36" s="345" t="s">
        <v>291</v>
      </c>
      <c r="AN36" s="416" t="s">
        <v>291</v>
      </c>
      <c r="AO36" s="345" t="s">
        <v>291</v>
      </c>
      <c r="AP36" s="416" t="s">
        <v>291</v>
      </c>
      <c r="AQ36" s="345" t="s">
        <v>291</v>
      </c>
      <c r="AR36" s="416" t="s">
        <v>291</v>
      </c>
      <c r="AS36" s="345" t="s">
        <v>291</v>
      </c>
      <c r="AT36" s="416" t="s">
        <v>291</v>
      </c>
      <c r="AU36" s="345" t="s">
        <v>291</v>
      </c>
      <c r="AV36" s="416" t="s">
        <v>291</v>
      </c>
      <c r="AW36" s="345" t="s">
        <v>291</v>
      </c>
      <c r="AX36" s="416" t="s">
        <v>291</v>
      </c>
      <c r="AY36" s="345" t="s">
        <v>291</v>
      </c>
      <c r="AZ36" s="416" t="s">
        <v>291</v>
      </c>
      <c r="BA36" s="345" t="s">
        <v>291</v>
      </c>
      <c r="BB36" s="439"/>
    </row>
    <row r="37" spans="1:54" ht="37.200000000000003" customHeight="1">
      <c r="A37" s="583"/>
      <c r="B37" s="584"/>
      <c r="C37" s="585"/>
      <c r="D37" s="300" t="s">
        <v>37</v>
      </c>
      <c r="E37" s="275">
        <f t="shared" ref="E37:F40" si="4">E222</f>
        <v>0</v>
      </c>
      <c r="F37" s="275">
        <f t="shared" si="4"/>
        <v>0</v>
      </c>
      <c r="G37" s="454"/>
      <c r="H37" s="188" t="s">
        <v>291</v>
      </c>
      <c r="I37" s="388" t="s">
        <v>291</v>
      </c>
      <c r="J37" s="188" t="s">
        <v>291</v>
      </c>
      <c r="K37" s="187" t="s">
        <v>291</v>
      </c>
      <c r="L37" s="188" t="s">
        <v>291</v>
      </c>
      <c r="M37" s="187" t="s">
        <v>291</v>
      </c>
      <c r="N37" s="188" t="s">
        <v>291</v>
      </c>
      <c r="O37" s="187" t="s">
        <v>291</v>
      </c>
      <c r="P37" s="188" t="s">
        <v>291</v>
      </c>
      <c r="Q37" s="522" t="s">
        <v>291</v>
      </c>
      <c r="R37" s="525" t="s">
        <v>291</v>
      </c>
      <c r="S37" s="522" t="s">
        <v>291</v>
      </c>
      <c r="T37" s="188" t="s">
        <v>291</v>
      </c>
      <c r="U37" s="187" t="s">
        <v>291</v>
      </c>
      <c r="V37" s="188" t="s">
        <v>291</v>
      </c>
      <c r="W37" s="187" t="s">
        <v>291</v>
      </c>
      <c r="X37" s="188" t="s">
        <v>291</v>
      </c>
      <c r="Y37" s="187" t="s">
        <v>291</v>
      </c>
      <c r="Z37" s="188" t="s">
        <v>291</v>
      </c>
      <c r="AA37" s="187" t="s">
        <v>291</v>
      </c>
      <c r="AB37" s="188" t="s">
        <v>291</v>
      </c>
      <c r="AC37" s="187" t="s">
        <v>291</v>
      </c>
      <c r="AD37" s="188" t="s">
        <v>291</v>
      </c>
      <c r="AE37" s="187" t="s">
        <v>291</v>
      </c>
      <c r="AF37" s="188" t="s">
        <v>291</v>
      </c>
      <c r="AG37" s="187" t="s">
        <v>291</v>
      </c>
      <c r="AH37" s="188" t="s">
        <v>291</v>
      </c>
      <c r="AI37" s="187" t="s">
        <v>291</v>
      </c>
      <c r="AJ37" s="188" t="s">
        <v>291</v>
      </c>
      <c r="AK37" s="187" t="s">
        <v>291</v>
      </c>
      <c r="AL37" s="188" t="s">
        <v>291</v>
      </c>
      <c r="AM37" s="187" t="s">
        <v>291</v>
      </c>
      <c r="AN37" s="188" t="s">
        <v>291</v>
      </c>
      <c r="AO37" s="187" t="s">
        <v>291</v>
      </c>
      <c r="AP37" s="188" t="s">
        <v>291</v>
      </c>
      <c r="AQ37" s="187" t="s">
        <v>291</v>
      </c>
      <c r="AR37" s="188" t="s">
        <v>291</v>
      </c>
      <c r="AS37" s="187" t="s">
        <v>291</v>
      </c>
      <c r="AT37" s="188" t="s">
        <v>291</v>
      </c>
      <c r="AU37" s="187" t="s">
        <v>291</v>
      </c>
      <c r="AV37" s="188" t="s">
        <v>291</v>
      </c>
      <c r="AW37" s="187" t="s">
        <v>291</v>
      </c>
      <c r="AX37" s="188" t="s">
        <v>291</v>
      </c>
      <c r="AY37" s="187" t="s">
        <v>291</v>
      </c>
      <c r="AZ37" s="188" t="s">
        <v>291</v>
      </c>
      <c r="BA37" s="187" t="s">
        <v>291</v>
      </c>
      <c r="BB37" s="297"/>
    </row>
    <row r="38" spans="1:54" ht="37.200000000000003" customHeight="1" thickBot="1">
      <c r="A38" s="583"/>
      <c r="B38" s="584"/>
      <c r="C38" s="585"/>
      <c r="D38" s="300" t="s">
        <v>2</v>
      </c>
      <c r="E38" s="178">
        <f t="shared" si="4"/>
        <v>14293.1</v>
      </c>
      <c r="F38" s="178">
        <f t="shared" si="4"/>
        <v>0</v>
      </c>
      <c r="G38" s="430"/>
      <c r="H38" s="188" t="s">
        <v>291</v>
      </c>
      <c r="I38" s="388" t="s">
        <v>291</v>
      </c>
      <c r="J38" s="188" t="s">
        <v>291</v>
      </c>
      <c r="K38" s="187" t="s">
        <v>291</v>
      </c>
      <c r="L38" s="188" t="s">
        <v>291</v>
      </c>
      <c r="M38" s="187" t="s">
        <v>291</v>
      </c>
      <c r="N38" s="188" t="s">
        <v>291</v>
      </c>
      <c r="O38" s="187" t="s">
        <v>291</v>
      </c>
      <c r="P38" s="188" t="s">
        <v>291</v>
      </c>
      <c r="Q38" s="522" t="s">
        <v>291</v>
      </c>
      <c r="R38" s="525" t="s">
        <v>291</v>
      </c>
      <c r="S38" s="522" t="s">
        <v>291</v>
      </c>
      <c r="T38" s="188" t="s">
        <v>291</v>
      </c>
      <c r="U38" s="187" t="s">
        <v>291</v>
      </c>
      <c r="V38" s="188" t="s">
        <v>291</v>
      </c>
      <c r="W38" s="187" t="s">
        <v>291</v>
      </c>
      <c r="X38" s="188" t="s">
        <v>291</v>
      </c>
      <c r="Y38" s="187" t="s">
        <v>291</v>
      </c>
      <c r="Z38" s="188" t="s">
        <v>291</v>
      </c>
      <c r="AA38" s="187" t="s">
        <v>291</v>
      </c>
      <c r="AB38" s="188" t="s">
        <v>291</v>
      </c>
      <c r="AC38" s="187" t="s">
        <v>291</v>
      </c>
      <c r="AD38" s="188" t="s">
        <v>291</v>
      </c>
      <c r="AE38" s="187" t="s">
        <v>291</v>
      </c>
      <c r="AF38" s="188" t="s">
        <v>291</v>
      </c>
      <c r="AG38" s="187" t="s">
        <v>291</v>
      </c>
      <c r="AH38" s="188" t="s">
        <v>291</v>
      </c>
      <c r="AI38" s="187" t="s">
        <v>291</v>
      </c>
      <c r="AJ38" s="188" t="s">
        <v>291</v>
      </c>
      <c r="AK38" s="187" t="s">
        <v>291</v>
      </c>
      <c r="AL38" s="188" t="s">
        <v>291</v>
      </c>
      <c r="AM38" s="187" t="s">
        <v>291</v>
      </c>
      <c r="AN38" s="188" t="s">
        <v>291</v>
      </c>
      <c r="AO38" s="187" t="s">
        <v>291</v>
      </c>
      <c r="AP38" s="188" t="s">
        <v>291</v>
      </c>
      <c r="AQ38" s="187" t="s">
        <v>291</v>
      </c>
      <c r="AR38" s="188" t="s">
        <v>291</v>
      </c>
      <c r="AS38" s="187" t="s">
        <v>291</v>
      </c>
      <c r="AT38" s="188" t="s">
        <v>291</v>
      </c>
      <c r="AU38" s="187" t="s">
        <v>291</v>
      </c>
      <c r="AV38" s="188" t="s">
        <v>291</v>
      </c>
      <c r="AW38" s="187" t="s">
        <v>291</v>
      </c>
      <c r="AX38" s="188" t="s">
        <v>291</v>
      </c>
      <c r="AY38" s="187" t="s">
        <v>291</v>
      </c>
      <c r="AZ38" s="188" t="s">
        <v>291</v>
      </c>
      <c r="BA38" s="187" t="s">
        <v>291</v>
      </c>
      <c r="BB38" s="297"/>
    </row>
    <row r="39" spans="1:54" ht="37.200000000000003" customHeight="1" thickBot="1">
      <c r="A39" s="583"/>
      <c r="B39" s="584"/>
      <c r="C39" s="585"/>
      <c r="D39" s="304" t="s">
        <v>43</v>
      </c>
      <c r="E39" s="178">
        <f t="shared" si="4"/>
        <v>290389.89999999997</v>
      </c>
      <c r="F39" s="178">
        <f t="shared" si="4"/>
        <v>95773.700000000012</v>
      </c>
      <c r="G39" s="452">
        <f>F39/E39</f>
        <v>0.32981071311364485</v>
      </c>
      <c r="H39" s="188" t="s">
        <v>291</v>
      </c>
      <c r="I39" s="388" t="s">
        <v>291</v>
      </c>
      <c r="J39" s="188" t="s">
        <v>291</v>
      </c>
      <c r="K39" s="187" t="s">
        <v>291</v>
      </c>
      <c r="L39" s="188" t="s">
        <v>291</v>
      </c>
      <c r="M39" s="187" t="s">
        <v>291</v>
      </c>
      <c r="N39" s="188" t="s">
        <v>291</v>
      </c>
      <c r="O39" s="187" t="s">
        <v>291</v>
      </c>
      <c r="P39" s="188" t="s">
        <v>291</v>
      </c>
      <c r="Q39" s="522" t="s">
        <v>291</v>
      </c>
      <c r="R39" s="525" t="s">
        <v>291</v>
      </c>
      <c r="S39" s="522" t="s">
        <v>291</v>
      </c>
      <c r="T39" s="188" t="s">
        <v>291</v>
      </c>
      <c r="U39" s="187" t="s">
        <v>291</v>
      </c>
      <c r="V39" s="188" t="s">
        <v>291</v>
      </c>
      <c r="W39" s="187" t="s">
        <v>291</v>
      </c>
      <c r="X39" s="188" t="s">
        <v>291</v>
      </c>
      <c r="Y39" s="187" t="s">
        <v>291</v>
      </c>
      <c r="Z39" s="188" t="s">
        <v>291</v>
      </c>
      <c r="AA39" s="187" t="s">
        <v>291</v>
      </c>
      <c r="AB39" s="188" t="s">
        <v>291</v>
      </c>
      <c r="AC39" s="187" t="s">
        <v>291</v>
      </c>
      <c r="AD39" s="188" t="s">
        <v>291</v>
      </c>
      <c r="AE39" s="187" t="s">
        <v>291</v>
      </c>
      <c r="AF39" s="188" t="s">
        <v>291</v>
      </c>
      <c r="AG39" s="187" t="s">
        <v>291</v>
      </c>
      <c r="AH39" s="188" t="s">
        <v>291</v>
      </c>
      <c r="AI39" s="187" t="s">
        <v>291</v>
      </c>
      <c r="AJ39" s="188" t="s">
        <v>291</v>
      </c>
      <c r="AK39" s="187" t="s">
        <v>291</v>
      </c>
      <c r="AL39" s="188" t="s">
        <v>291</v>
      </c>
      <c r="AM39" s="187" t="s">
        <v>291</v>
      </c>
      <c r="AN39" s="188" t="s">
        <v>291</v>
      </c>
      <c r="AO39" s="187" t="s">
        <v>291</v>
      </c>
      <c r="AP39" s="188" t="s">
        <v>291</v>
      </c>
      <c r="AQ39" s="187" t="s">
        <v>291</v>
      </c>
      <c r="AR39" s="188" t="s">
        <v>291</v>
      </c>
      <c r="AS39" s="187" t="s">
        <v>291</v>
      </c>
      <c r="AT39" s="188" t="s">
        <v>291</v>
      </c>
      <c r="AU39" s="187" t="s">
        <v>291</v>
      </c>
      <c r="AV39" s="188" t="s">
        <v>291</v>
      </c>
      <c r="AW39" s="187" t="s">
        <v>291</v>
      </c>
      <c r="AX39" s="188" t="s">
        <v>291</v>
      </c>
      <c r="AY39" s="187" t="s">
        <v>291</v>
      </c>
      <c r="AZ39" s="188" t="s">
        <v>291</v>
      </c>
      <c r="BA39" s="187" t="s">
        <v>291</v>
      </c>
      <c r="BB39" s="297"/>
    </row>
    <row r="40" spans="1:54" ht="37.200000000000003" customHeight="1">
      <c r="A40" s="586"/>
      <c r="B40" s="587"/>
      <c r="C40" s="588"/>
      <c r="D40" s="305" t="s">
        <v>276</v>
      </c>
      <c r="E40" s="157">
        <f t="shared" si="4"/>
        <v>5863.8</v>
      </c>
      <c r="F40" s="157">
        <f t="shared" si="4"/>
        <v>1027.8999999999999</v>
      </c>
      <c r="G40" s="452">
        <f>F40/E40</f>
        <v>0.17529588321566217</v>
      </c>
      <c r="H40" s="188" t="s">
        <v>291</v>
      </c>
      <c r="I40" s="388" t="s">
        <v>291</v>
      </c>
      <c r="J40" s="188" t="s">
        <v>291</v>
      </c>
      <c r="K40" s="187" t="s">
        <v>291</v>
      </c>
      <c r="L40" s="188" t="s">
        <v>291</v>
      </c>
      <c r="M40" s="187" t="s">
        <v>291</v>
      </c>
      <c r="N40" s="188" t="s">
        <v>291</v>
      </c>
      <c r="O40" s="187" t="s">
        <v>291</v>
      </c>
      <c r="P40" s="188" t="s">
        <v>291</v>
      </c>
      <c r="Q40" s="522" t="s">
        <v>291</v>
      </c>
      <c r="R40" s="525" t="s">
        <v>291</v>
      </c>
      <c r="S40" s="522" t="s">
        <v>291</v>
      </c>
      <c r="T40" s="188" t="s">
        <v>291</v>
      </c>
      <c r="U40" s="187" t="s">
        <v>291</v>
      </c>
      <c r="V40" s="188" t="s">
        <v>291</v>
      </c>
      <c r="W40" s="187" t="s">
        <v>291</v>
      </c>
      <c r="X40" s="188" t="s">
        <v>291</v>
      </c>
      <c r="Y40" s="187" t="s">
        <v>291</v>
      </c>
      <c r="Z40" s="188" t="s">
        <v>291</v>
      </c>
      <c r="AA40" s="187" t="s">
        <v>291</v>
      </c>
      <c r="AB40" s="188" t="s">
        <v>291</v>
      </c>
      <c r="AC40" s="187" t="s">
        <v>291</v>
      </c>
      <c r="AD40" s="188" t="s">
        <v>291</v>
      </c>
      <c r="AE40" s="187" t="s">
        <v>291</v>
      </c>
      <c r="AF40" s="188" t="s">
        <v>291</v>
      </c>
      <c r="AG40" s="187" t="s">
        <v>291</v>
      </c>
      <c r="AH40" s="188" t="s">
        <v>291</v>
      </c>
      <c r="AI40" s="187" t="s">
        <v>291</v>
      </c>
      <c r="AJ40" s="188" t="s">
        <v>291</v>
      </c>
      <c r="AK40" s="187" t="s">
        <v>291</v>
      </c>
      <c r="AL40" s="188" t="s">
        <v>291</v>
      </c>
      <c r="AM40" s="187" t="s">
        <v>291</v>
      </c>
      <c r="AN40" s="188" t="s">
        <v>291</v>
      </c>
      <c r="AO40" s="187" t="s">
        <v>291</v>
      </c>
      <c r="AP40" s="188" t="s">
        <v>291</v>
      </c>
      <c r="AQ40" s="187" t="s">
        <v>291</v>
      </c>
      <c r="AR40" s="188" t="s">
        <v>291</v>
      </c>
      <c r="AS40" s="187" t="s">
        <v>291</v>
      </c>
      <c r="AT40" s="188" t="s">
        <v>291</v>
      </c>
      <c r="AU40" s="187" t="s">
        <v>291</v>
      </c>
      <c r="AV40" s="188" t="s">
        <v>291</v>
      </c>
      <c r="AW40" s="187" t="s">
        <v>291</v>
      </c>
      <c r="AX40" s="188" t="s">
        <v>291</v>
      </c>
      <c r="AY40" s="187" t="s">
        <v>291</v>
      </c>
      <c r="AZ40" s="188" t="s">
        <v>291</v>
      </c>
      <c r="BA40" s="187" t="s">
        <v>291</v>
      </c>
      <c r="BB40" s="297"/>
    </row>
    <row r="41" spans="1:54" s="114" customFormat="1" ht="15.6">
      <c r="A41" s="616" t="s">
        <v>352</v>
      </c>
      <c r="B41" s="617"/>
      <c r="C41" s="617"/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  <c r="AC41" s="617"/>
      <c r="AD41" s="617"/>
      <c r="AE41" s="617"/>
      <c r="AF41" s="617"/>
      <c r="AG41" s="617"/>
      <c r="AH41" s="617"/>
      <c r="AI41" s="617"/>
      <c r="AJ41" s="617"/>
      <c r="AK41" s="617"/>
      <c r="AL41" s="617"/>
      <c r="AM41" s="617"/>
      <c r="AN41" s="617"/>
      <c r="AO41" s="617"/>
      <c r="AP41" s="617"/>
      <c r="AQ41" s="617"/>
      <c r="AR41" s="617"/>
      <c r="AS41" s="617"/>
      <c r="AT41" s="617"/>
      <c r="AU41" s="617"/>
      <c r="AV41" s="617"/>
      <c r="AW41" s="617"/>
      <c r="AX41" s="617"/>
      <c r="AY41" s="617"/>
      <c r="AZ41" s="617"/>
      <c r="BA41" s="617"/>
      <c r="BB41" s="618"/>
    </row>
    <row r="42" spans="1:54" s="426" customFormat="1" ht="18.75" customHeight="1">
      <c r="A42" s="619" t="s">
        <v>1</v>
      </c>
      <c r="B42" s="621" t="s">
        <v>305</v>
      </c>
      <c r="C42" s="624" t="s">
        <v>306</v>
      </c>
      <c r="D42" s="440" t="s">
        <v>41</v>
      </c>
      <c r="E42" s="441">
        <f>E44+E45</f>
        <v>4004.0259999999998</v>
      </c>
      <c r="F42" s="441">
        <f>F44+F45</f>
        <v>642.65</v>
      </c>
      <c r="G42" s="442"/>
      <c r="H42" s="345"/>
      <c r="I42" s="345"/>
      <c r="J42" s="417"/>
      <c r="K42" s="345"/>
      <c r="L42" s="345"/>
      <c r="M42" s="417"/>
      <c r="N42" s="441">
        <f>N51+N67+N69+N89</f>
        <v>573.79999999999995</v>
      </c>
      <c r="O42" s="441">
        <f>O51+O67+O69+O89</f>
        <v>573.79999999999995</v>
      </c>
      <c r="P42" s="443"/>
      <c r="Q42" s="522">
        <f>SUM(Q73)</f>
        <v>68.900000000000006</v>
      </c>
      <c r="R42" s="522">
        <f>SUM(R73)</f>
        <v>68.900000000000006</v>
      </c>
      <c r="S42" s="523"/>
      <c r="T42" s="345"/>
      <c r="U42" s="345"/>
      <c r="V42" s="417"/>
      <c r="W42" s="345"/>
      <c r="X42" s="345"/>
      <c r="Y42" s="417"/>
      <c r="Z42" s="441">
        <f>Z51</f>
        <v>0</v>
      </c>
      <c r="AA42" s="444"/>
      <c r="AB42" s="445"/>
      <c r="AC42" s="417"/>
      <c r="AD42" s="443"/>
      <c r="AE42" s="345"/>
      <c r="AF42" s="444"/>
      <c r="AG42" s="445"/>
      <c r="AH42" s="446"/>
      <c r="AI42" s="443"/>
      <c r="AJ42" s="441">
        <f>AJ51</f>
        <v>30</v>
      </c>
      <c r="AK42" s="444"/>
      <c r="AL42" s="445"/>
      <c r="AM42" s="446"/>
      <c r="AN42" s="443"/>
      <c r="AO42" s="447"/>
      <c r="AP42" s="448"/>
      <c r="AQ42" s="445"/>
      <c r="AR42" s="417"/>
      <c r="AS42" s="417"/>
      <c r="AT42" s="345"/>
      <c r="AU42" s="449"/>
      <c r="AV42" s="445"/>
      <c r="AW42" s="446"/>
      <c r="AX42" s="443"/>
      <c r="AY42" s="345">
        <f>AY44+AY45</f>
        <v>1404.326</v>
      </c>
      <c r="AZ42" s="418"/>
      <c r="BA42" s="443"/>
      <c r="BB42" s="625"/>
    </row>
    <row r="43" spans="1:54" ht="31.2">
      <c r="A43" s="620"/>
      <c r="B43" s="622"/>
      <c r="C43" s="624"/>
      <c r="D43" s="274" t="s">
        <v>37</v>
      </c>
      <c r="E43" s="157">
        <f>E49</f>
        <v>19.8</v>
      </c>
      <c r="F43" s="157"/>
      <c r="G43" s="455"/>
      <c r="H43" s="157"/>
      <c r="I43" s="385"/>
      <c r="J43" s="199"/>
      <c r="K43" s="157"/>
      <c r="L43" s="157"/>
      <c r="M43" s="199"/>
      <c r="N43" s="157"/>
      <c r="O43" s="157"/>
      <c r="P43" s="202"/>
      <c r="Q43" s="517"/>
      <c r="R43" s="517"/>
      <c r="S43" s="524"/>
      <c r="T43" s="157"/>
      <c r="U43" s="157"/>
      <c r="V43" s="199"/>
      <c r="W43" s="157"/>
      <c r="X43" s="157"/>
      <c r="Y43" s="199"/>
      <c r="Z43" s="157"/>
      <c r="AA43" s="161"/>
      <c r="AB43" s="201"/>
      <c r="AC43" s="199"/>
      <c r="AD43" s="202"/>
      <c r="AE43" s="157"/>
      <c r="AF43" s="161"/>
      <c r="AG43" s="201"/>
      <c r="AH43" s="209"/>
      <c r="AI43" s="202"/>
      <c r="AJ43" s="157"/>
      <c r="AK43" s="161"/>
      <c r="AL43" s="201"/>
      <c r="AM43" s="209"/>
      <c r="AN43" s="202"/>
      <c r="AO43" s="210"/>
      <c r="AP43" s="162"/>
      <c r="AQ43" s="201"/>
      <c r="AR43" s="157"/>
      <c r="AS43" s="157"/>
      <c r="AT43" s="157"/>
      <c r="AU43" s="159"/>
      <c r="AV43" s="201"/>
      <c r="AW43" s="209"/>
      <c r="AX43" s="202"/>
      <c r="AY43" s="157"/>
      <c r="AZ43" s="160"/>
      <c r="BA43" s="202"/>
      <c r="BB43" s="626"/>
    </row>
    <row r="44" spans="1:54" ht="46.5" customHeight="1">
      <c r="A44" s="620"/>
      <c r="B44" s="622"/>
      <c r="C44" s="624"/>
      <c r="D44" s="274" t="s">
        <v>2</v>
      </c>
      <c r="E44" s="166">
        <f>E50</f>
        <v>882.3</v>
      </c>
      <c r="F44" s="166"/>
      <c r="G44" s="456"/>
      <c r="H44" s="166"/>
      <c r="I44" s="386"/>
      <c r="J44" s="167"/>
      <c r="K44" s="166"/>
      <c r="L44" s="166"/>
      <c r="M44" s="167"/>
      <c r="N44" s="166"/>
      <c r="O44" s="166"/>
      <c r="P44" s="211"/>
      <c r="Q44" s="518"/>
      <c r="R44" s="518"/>
      <c r="S44" s="519"/>
      <c r="T44" s="166"/>
      <c r="U44" s="166"/>
      <c r="V44" s="167"/>
      <c r="W44" s="166"/>
      <c r="X44" s="166"/>
      <c r="Y44" s="167"/>
      <c r="Z44" s="166"/>
      <c r="AA44" s="170"/>
      <c r="AB44" s="172"/>
      <c r="AC44" s="167"/>
      <c r="AD44" s="211"/>
      <c r="AE44" s="166"/>
      <c r="AF44" s="170"/>
      <c r="AG44" s="172"/>
      <c r="AH44" s="212"/>
      <c r="AI44" s="211"/>
      <c r="AJ44" s="166"/>
      <c r="AK44" s="170"/>
      <c r="AL44" s="172"/>
      <c r="AM44" s="212"/>
      <c r="AN44" s="211"/>
      <c r="AO44" s="175"/>
      <c r="AP44" s="198"/>
      <c r="AQ44" s="172"/>
      <c r="AR44" s="167"/>
      <c r="AS44" s="167"/>
      <c r="AT44" s="166"/>
      <c r="AU44" s="168"/>
      <c r="AV44" s="172"/>
      <c r="AW44" s="212"/>
      <c r="AX44" s="211"/>
      <c r="AY44" s="166">
        <f>AY50</f>
        <v>882.3</v>
      </c>
      <c r="AZ44" s="169"/>
      <c r="BA44" s="211"/>
      <c r="BB44" s="626"/>
    </row>
    <row r="45" spans="1:54" ht="133.5" customHeight="1">
      <c r="A45" s="620"/>
      <c r="B45" s="622"/>
      <c r="C45" s="624"/>
      <c r="D45" s="317" t="s">
        <v>43</v>
      </c>
      <c r="E45" s="177">
        <f>E51+E68+E70+E74+E76+E79+E86+E88+E90+E92+E94+E101</f>
        <v>3121.7259999999997</v>
      </c>
      <c r="F45" s="536">
        <f>F51+F68+F70+F74+F76+F79+F86+F88+F90+F92+F94+F101</f>
        <v>642.65</v>
      </c>
      <c r="G45" s="430"/>
      <c r="H45" s="177"/>
      <c r="I45" s="387"/>
      <c r="J45" s="176"/>
      <c r="K45" s="177"/>
      <c r="L45" s="403"/>
      <c r="M45" s="176"/>
      <c r="N45" s="144">
        <f>N42</f>
        <v>573.79999999999995</v>
      </c>
      <c r="O45" s="144">
        <f>O42</f>
        <v>573.79999999999995</v>
      </c>
      <c r="P45" s="184"/>
      <c r="Q45" s="520">
        <f>SUM(Q74)</f>
        <v>68.900000000000006</v>
      </c>
      <c r="R45" s="538">
        <f>SUM(R74)</f>
        <v>68.900000000000006</v>
      </c>
      <c r="S45" s="521"/>
      <c r="T45" s="177"/>
      <c r="U45" s="177"/>
      <c r="V45" s="176"/>
      <c r="W45" s="177"/>
      <c r="X45" s="177"/>
      <c r="Y45" s="176"/>
      <c r="Z45" s="144">
        <f>Z42</f>
        <v>0</v>
      </c>
      <c r="AA45" s="179"/>
      <c r="AB45" s="181"/>
      <c r="AC45" s="176"/>
      <c r="AD45" s="184"/>
      <c r="AE45" s="177"/>
      <c r="AF45" s="179"/>
      <c r="AG45" s="181"/>
      <c r="AH45" s="219"/>
      <c r="AI45" s="184"/>
      <c r="AJ45" s="332">
        <f>AJ42</f>
        <v>30</v>
      </c>
      <c r="AK45" s="179"/>
      <c r="AL45" s="181"/>
      <c r="AM45" s="219"/>
      <c r="AN45" s="184"/>
      <c r="AO45" s="177"/>
      <c r="AP45" s="179"/>
      <c r="AQ45" s="181"/>
      <c r="AR45" s="219"/>
      <c r="AS45" s="184"/>
      <c r="AT45" s="177"/>
      <c r="AU45" s="179"/>
      <c r="AV45" s="181"/>
      <c r="AW45" s="219"/>
      <c r="AX45" s="184"/>
      <c r="AY45" s="177">
        <f>AY51+AY68+AY70+AY74+AY86</f>
        <v>522.02600000000007</v>
      </c>
      <c r="AZ45" s="178"/>
      <c r="BA45" s="278"/>
      <c r="BB45" s="626"/>
    </row>
    <row r="46" spans="1:54" s="235" customFormat="1" ht="107.25" hidden="1" customHeight="1">
      <c r="A46" s="620"/>
      <c r="B46" s="623"/>
      <c r="C46" s="624"/>
      <c r="D46" s="318" t="s">
        <v>276</v>
      </c>
      <c r="E46" s="157"/>
      <c r="F46" s="157"/>
      <c r="G46" s="455"/>
      <c r="H46" s="157"/>
      <c r="I46" s="385"/>
      <c r="J46" s="199"/>
      <c r="K46" s="157"/>
      <c r="L46" s="157"/>
      <c r="M46" s="199"/>
      <c r="N46" s="157"/>
      <c r="O46" s="157"/>
      <c r="P46" s="202"/>
      <c r="Q46" s="517"/>
      <c r="R46" s="517"/>
      <c r="S46" s="524"/>
      <c r="T46" s="157"/>
      <c r="U46" s="157"/>
      <c r="V46" s="199"/>
      <c r="W46" s="157"/>
      <c r="X46" s="157"/>
      <c r="Y46" s="199"/>
      <c r="Z46" s="157"/>
      <c r="AA46" s="161"/>
      <c r="AB46" s="201"/>
      <c r="AC46" s="199"/>
      <c r="AD46" s="202"/>
      <c r="AE46" s="157"/>
      <c r="AF46" s="161"/>
      <c r="AG46" s="201"/>
      <c r="AH46" s="209"/>
      <c r="AI46" s="202"/>
      <c r="AJ46" s="157"/>
      <c r="AK46" s="161"/>
      <c r="AL46" s="201"/>
      <c r="AM46" s="209"/>
      <c r="AN46" s="202"/>
      <c r="AO46" s="157"/>
      <c r="AP46" s="161"/>
      <c r="AQ46" s="201"/>
      <c r="AR46" s="209"/>
      <c r="AS46" s="202"/>
      <c r="AT46" s="157"/>
      <c r="AU46" s="159"/>
      <c r="AV46" s="201"/>
      <c r="AW46" s="209"/>
      <c r="AX46" s="202"/>
      <c r="AY46" s="157"/>
      <c r="AZ46" s="160"/>
      <c r="BA46" s="202"/>
      <c r="BB46" s="626"/>
    </row>
    <row r="47" spans="1:54" ht="112.5" customHeight="1" thickBot="1">
      <c r="A47" s="309"/>
      <c r="B47" s="314" t="s">
        <v>307</v>
      </c>
      <c r="C47" s="316"/>
      <c r="D47" s="317" t="s">
        <v>43</v>
      </c>
      <c r="E47" s="225">
        <f>E77+E80</f>
        <v>245.5575</v>
      </c>
      <c r="F47" s="537">
        <f>F77+F80</f>
        <v>0</v>
      </c>
      <c r="G47" s="457"/>
      <c r="H47" s="225"/>
      <c r="I47" s="389"/>
      <c r="J47" s="230"/>
      <c r="K47" s="225"/>
      <c r="L47" s="404"/>
      <c r="M47" s="230"/>
      <c r="N47" s="333"/>
      <c r="O47" s="225"/>
      <c r="P47" s="226"/>
      <c r="Q47" s="526"/>
      <c r="R47" s="526"/>
      <c r="S47" s="527"/>
      <c r="T47" s="225"/>
      <c r="U47" s="225"/>
      <c r="V47" s="230"/>
      <c r="W47" s="225"/>
      <c r="X47" s="225"/>
      <c r="Y47" s="230"/>
      <c r="Z47" s="333"/>
      <c r="AA47" s="227"/>
      <c r="AB47" s="228"/>
      <c r="AC47" s="230"/>
      <c r="AD47" s="226"/>
      <c r="AE47" s="225"/>
      <c r="AF47" s="227"/>
      <c r="AG47" s="228"/>
      <c r="AH47" s="231"/>
      <c r="AI47" s="226"/>
      <c r="AJ47" s="333"/>
      <c r="AK47" s="227"/>
      <c r="AL47" s="228"/>
      <c r="AM47" s="231"/>
      <c r="AN47" s="226"/>
      <c r="AO47" s="315"/>
      <c r="AP47" s="227"/>
      <c r="AQ47" s="228"/>
      <c r="AR47" s="231"/>
      <c r="AS47" s="226"/>
      <c r="AT47" s="225"/>
      <c r="AU47" s="229"/>
      <c r="AV47" s="228"/>
      <c r="AW47" s="231"/>
      <c r="AX47" s="226"/>
      <c r="AY47" s="225"/>
      <c r="AZ47" s="234"/>
      <c r="BA47" s="226"/>
      <c r="BB47" s="311"/>
    </row>
    <row r="48" spans="1:54" ht="18.75" customHeight="1" thickBot="1">
      <c r="A48" s="619" t="s">
        <v>271</v>
      </c>
      <c r="B48" s="607" t="s">
        <v>308</v>
      </c>
      <c r="C48" s="607" t="s">
        <v>322</v>
      </c>
      <c r="D48" s="203" t="s">
        <v>41</v>
      </c>
      <c r="E48" s="380">
        <f>E50+E51+E49</f>
        <v>1127.6999999999998</v>
      </c>
      <c r="F48" s="380">
        <f>F50+F51+F49</f>
        <v>0</v>
      </c>
      <c r="G48" s="458"/>
      <c r="H48" s="144"/>
      <c r="I48" s="384"/>
      <c r="J48" s="146"/>
      <c r="K48" s="144"/>
      <c r="L48" s="144"/>
      <c r="M48" s="146"/>
      <c r="O48" s="144"/>
      <c r="P48" s="204"/>
      <c r="Q48" s="515"/>
      <c r="R48" s="515"/>
      <c r="S48" s="528"/>
      <c r="T48" s="144"/>
      <c r="U48" s="144"/>
      <c r="V48" s="146"/>
      <c r="W48" s="144"/>
      <c r="X48" s="144"/>
      <c r="Y48" s="146"/>
      <c r="AA48" s="205"/>
      <c r="AB48" s="206"/>
      <c r="AC48" s="146"/>
      <c r="AD48" s="204"/>
      <c r="AE48" s="144"/>
      <c r="AF48" s="205"/>
      <c r="AG48" s="206"/>
      <c r="AH48" s="279"/>
      <c r="AI48" s="204"/>
      <c r="AK48" s="205"/>
      <c r="AL48" s="206"/>
      <c r="AM48" s="279"/>
      <c r="AN48" s="204"/>
      <c r="AO48" s="280"/>
      <c r="AP48" s="208"/>
      <c r="AQ48" s="206"/>
      <c r="AR48" s="146"/>
      <c r="AS48" s="146"/>
      <c r="AT48" s="144"/>
      <c r="AU48" s="147"/>
      <c r="AV48" s="206"/>
      <c r="AW48" s="279"/>
      <c r="AX48" s="204"/>
      <c r="AY48" s="327">
        <f>AY50+AY51</f>
        <v>1107.8999999999999</v>
      </c>
      <c r="AZ48" s="149"/>
      <c r="BA48" s="204"/>
      <c r="BB48" s="625"/>
    </row>
    <row r="49" spans="1:54" ht="31.95" customHeight="1" thickBot="1">
      <c r="A49" s="620"/>
      <c r="B49" s="608"/>
      <c r="C49" s="608"/>
      <c r="D49" s="274" t="s">
        <v>37</v>
      </c>
      <c r="E49" s="379">
        <f>E59</f>
        <v>19.8</v>
      </c>
      <c r="F49" s="157"/>
      <c r="G49" s="455"/>
      <c r="H49" s="157"/>
      <c r="I49" s="385"/>
      <c r="J49" s="199"/>
      <c r="K49" s="157"/>
      <c r="L49" s="157"/>
      <c r="M49" s="199"/>
      <c r="N49" s="157"/>
      <c r="O49" s="157"/>
      <c r="P49" s="202"/>
      <c r="Q49" s="517"/>
      <c r="R49" s="517"/>
      <c r="S49" s="524"/>
      <c r="T49" s="157"/>
      <c r="U49" s="157"/>
      <c r="V49" s="199"/>
      <c r="W49" s="157"/>
      <c r="X49" s="157"/>
      <c r="Y49" s="199"/>
      <c r="Z49" s="157"/>
      <c r="AA49" s="161"/>
      <c r="AB49" s="201"/>
      <c r="AC49" s="199"/>
      <c r="AD49" s="202"/>
      <c r="AE49" s="157"/>
      <c r="AF49" s="161"/>
      <c r="AG49" s="201"/>
      <c r="AH49" s="209"/>
      <c r="AI49" s="202"/>
      <c r="AJ49" s="157"/>
      <c r="AK49" s="161"/>
      <c r="AL49" s="201"/>
      <c r="AM49" s="209"/>
      <c r="AN49" s="202"/>
      <c r="AO49" s="210"/>
      <c r="AP49" s="162"/>
      <c r="AQ49" s="201"/>
      <c r="AR49" s="157"/>
      <c r="AS49" s="157"/>
      <c r="AT49" s="157"/>
      <c r="AU49" s="159"/>
      <c r="AV49" s="201"/>
      <c r="AW49" s="209"/>
      <c r="AX49" s="202"/>
      <c r="AY49" s="328">
        <v>19.8</v>
      </c>
      <c r="AZ49" s="160"/>
      <c r="BA49" s="202"/>
      <c r="BB49" s="626"/>
    </row>
    <row r="50" spans="1:54" ht="34.950000000000003" customHeight="1" thickBot="1">
      <c r="A50" s="620"/>
      <c r="B50" s="608"/>
      <c r="C50" s="608"/>
      <c r="D50" s="274" t="s">
        <v>2</v>
      </c>
      <c r="E50" s="327">
        <v>882.3</v>
      </c>
      <c r="F50" s="166"/>
      <c r="G50" s="456"/>
      <c r="H50" s="166"/>
      <c r="I50" s="386"/>
      <c r="J50" s="167"/>
      <c r="K50" s="166"/>
      <c r="L50" s="166"/>
      <c r="M50" s="167"/>
      <c r="N50" s="166"/>
      <c r="O50" s="166"/>
      <c r="P50" s="211"/>
      <c r="Q50" s="518"/>
      <c r="R50" s="518"/>
      <c r="S50" s="519"/>
      <c r="T50" s="166"/>
      <c r="U50" s="166"/>
      <c r="V50" s="167"/>
      <c r="W50" s="166"/>
      <c r="X50" s="166"/>
      <c r="Y50" s="167"/>
      <c r="Z50" s="166"/>
      <c r="AA50" s="170"/>
      <c r="AB50" s="172"/>
      <c r="AC50" s="167"/>
      <c r="AD50" s="211"/>
      <c r="AE50" s="166"/>
      <c r="AF50" s="170"/>
      <c r="AG50" s="172"/>
      <c r="AH50" s="212"/>
      <c r="AI50" s="211"/>
      <c r="AJ50" s="166"/>
      <c r="AK50" s="170"/>
      <c r="AL50" s="172"/>
      <c r="AM50" s="212"/>
      <c r="AN50" s="211"/>
      <c r="AO50" s="175"/>
      <c r="AP50" s="198"/>
      <c r="AQ50" s="172"/>
      <c r="AR50" s="167"/>
      <c r="AS50" s="167"/>
      <c r="AT50" s="166"/>
      <c r="AU50" s="168"/>
      <c r="AV50" s="172"/>
      <c r="AW50" s="212"/>
      <c r="AX50" s="211"/>
      <c r="AY50" s="327">
        <v>882.3</v>
      </c>
      <c r="AZ50" s="169"/>
      <c r="BA50" s="211"/>
      <c r="BB50" s="626"/>
    </row>
    <row r="51" spans="1:54" ht="48" customHeight="1" thickBot="1">
      <c r="A51" s="620"/>
      <c r="B51" s="608"/>
      <c r="C51" s="608"/>
      <c r="D51" s="276" t="s">
        <v>43</v>
      </c>
      <c r="E51" s="328">
        <v>225.6</v>
      </c>
      <c r="F51" s="166"/>
      <c r="G51" s="456"/>
      <c r="H51" s="166"/>
      <c r="I51" s="386"/>
      <c r="J51" s="167"/>
      <c r="K51" s="166"/>
      <c r="L51" s="166"/>
      <c r="M51" s="167"/>
      <c r="N51" s="166"/>
      <c r="O51" s="166"/>
      <c r="P51" s="211"/>
      <c r="Q51" s="518"/>
      <c r="R51" s="518"/>
      <c r="S51" s="519"/>
      <c r="T51" s="166"/>
      <c r="U51" s="166"/>
      <c r="V51" s="167"/>
      <c r="W51" s="166"/>
      <c r="X51" s="166"/>
      <c r="Y51" s="167"/>
      <c r="Z51" s="166"/>
      <c r="AA51" s="170"/>
      <c r="AB51" s="172"/>
      <c r="AC51" s="167"/>
      <c r="AD51" s="211"/>
      <c r="AE51" s="166"/>
      <c r="AF51" s="170"/>
      <c r="AG51" s="172"/>
      <c r="AH51" s="212"/>
      <c r="AI51" s="211"/>
      <c r="AJ51" s="166">
        <f>AJ92</f>
        <v>30</v>
      </c>
      <c r="AK51" s="170"/>
      <c r="AL51" s="172"/>
      <c r="AM51" s="212"/>
      <c r="AN51" s="211"/>
      <c r="AO51" s="166"/>
      <c r="AP51" s="170"/>
      <c r="AQ51" s="172"/>
      <c r="AR51" s="212"/>
      <c r="AS51" s="211"/>
      <c r="AT51" s="166"/>
      <c r="AU51" s="170"/>
      <c r="AV51" s="172"/>
      <c r="AW51" s="212"/>
      <c r="AX51" s="211"/>
      <c r="AY51" s="328">
        <v>225.6</v>
      </c>
      <c r="AZ51" s="169"/>
      <c r="BA51" s="174"/>
      <c r="BB51" s="626"/>
    </row>
    <row r="52" spans="1:54" ht="34.950000000000003" hidden="1" customHeight="1">
      <c r="A52" s="620"/>
      <c r="B52" s="608"/>
      <c r="C52" s="608"/>
      <c r="D52" s="277" t="s">
        <v>276</v>
      </c>
      <c r="E52" s="177"/>
      <c r="F52" s="177"/>
      <c r="G52" s="430"/>
      <c r="H52" s="177"/>
      <c r="I52" s="387"/>
      <c r="J52" s="176"/>
      <c r="K52" s="177"/>
      <c r="L52" s="403"/>
      <c r="M52" s="176"/>
      <c r="N52" s="332"/>
      <c r="O52" s="177"/>
      <c r="P52" s="184"/>
      <c r="Q52" s="520"/>
      <c r="R52" s="520"/>
      <c r="S52" s="521"/>
      <c r="T52" s="177"/>
      <c r="U52" s="177"/>
      <c r="V52" s="176"/>
      <c r="W52" s="177"/>
      <c r="X52" s="177"/>
      <c r="Y52" s="176"/>
      <c r="Z52" s="332"/>
      <c r="AA52" s="179"/>
      <c r="AB52" s="181"/>
      <c r="AC52" s="176"/>
      <c r="AD52" s="184"/>
      <c r="AE52" s="177"/>
      <c r="AF52" s="179"/>
      <c r="AG52" s="181"/>
      <c r="AH52" s="219"/>
      <c r="AI52" s="184"/>
      <c r="AJ52" s="332"/>
      <c r="AK52" s="179"/>
      <c r="AL52" s="181"/>
      <c r="AM52" s="219"/>
      <c r="AN52" s="184"/>
      <c r="AO52" s="177"/>
      <c r="AP52" s="179"/>
      <c r="AQ52" s="181"/>
      <c r="AR52" s="219"/>
      <c r="AS52" s="184"/>
      <c r="AT52" s="177"/>
      <c r="AU52" s="183"/>
      <c r="AV52" s="181"/>
      <c r="AW52" s="219"/>
      <c r="AX52" s="184"/>
      <c r="AY52" s="177"/>
      <c r="AZ52" s="178"/>
      <c r="BA52" s="184"/>
      <c r="BB52" s="626"/>
    </row>
    <row r="53" spans="1:54" ht="45" customHeight="1">
      <c r="A53" s="702"/>
      <c r="B53" s="698" t="s">
        <v>309</v>
      </c>
      <c r="C53" s="704"/>
      <c r="D53" s="319" t="s">
        <v>2</v>
      </c>
      <c r="E53" s="177"/>
      <c r="F53" s="177"/>
      <c r="G53" s="430"/>
      <c r="H53" s="177"/>
      <c r="I53" s="387"/>
      <c r="J53" s="176"/>
      <c r="K53" s="177"/>
      <c r="L53" s="403"/>
      <c r="M53" s="176"/>
      <c r="N53" s="332"/>
      <c r="O53" s="177"/>
      <c r="P53" s="184"/>
      <c r="Q53" s="520"/>
      <c r="R53" s="520"/>
      <c r="S53" s="521"/>
      <c r="T53" s="177"/>
      <c r="U53" s="177"/>
      <c r="V53" s="176"/>
      <c r="W53" s="177"/>
      <c r="X53" s="177"/>
      <c r="Y53" s="176"/>
      <c r="Z53" s="332"/>
      <c r="AA53" s="179"/>
      <c r="AB53" s="181"/>
      <c r="AC53" s="176"/>
      <c r="AD53" s="184"/>
      <c r="AE53" s="177"/>
      <c r="AF53" s="179"/>
      <c r="AG53" s="181"/>
      <c r="AH53" s="219"/>
      <c r="AI53" s="184"/>
      <c r="AJ53" s="332"/>
      <c r="AK53" s="179"/>
      <c r="AL53" s="181"/>
      <c r="AM53" s="219"/>
      <c r="AN53" s="184"/>
      <c r="AO53" s="186"/>
      <c r="AP53" s="179"/>
      <c r="AQ53" s="181"/>
      <c r="AR53" s="219"/>
      <c r="AS53" s="184"/>
      <c r="AT53" s="177"/>
      <c r="AU53" s="183"/>
      <c r="AV53" s="181"/>
      <c r="AW53" s="219"/>
      <c r="AX53" s="184"/>
      <c r="AY53" s="177"/>
      <c r="AZ53" s="178"/>
      <c r="BA53" s="184"/>
      <c r="BB53" s="311"/>
    </row>
    <row r="54" spans="1:54" ht="21" customHeight="1">
      <c r="A54" s="702"/>
      <c r="B54" s="698"/>
      <c r="C54" s="704"/>
      <c r="D54" s="320" t="s">
        <v>43</v>
      </c>
      <c r="E54" s="177"/>
      <c r="F54" s="177"/>
      <c r="G54" s="430"/>
      <c r="H54" s="177"/>
      <c r="I54" s="387"/>
      <c r="J54" s="176"/>
      <c r="K54" s="177"/>
      <c r="L54" s="403"/>
      <c r="M54" s="176"/>
      <c r="N54" s="332"/>
      <c r="O54" s="177"/>
      <c r="P54" s="184"/>
      <c r="Q54" s="520"/>
      <c r="R54" s="520"/>
      <c r="S54" s="521"/>
      <c r="T54" s="177"/>
      <c r="U54" s="177"/>
      <c r="V54" s="176"/>
      <c r="W54" s="177"/>
      <c r="X54" s="177"/>
      <c r="Y54" s="176"/>
      <c r="Z54" s="332"/>
      <c r="AA54" s="179"/>
      <c r="AB54" s="181"/>
      <c r="AC54" s="176"/>
      <c r="AD54" s="184"/>
      <c r="AE54" s="177"/>
      <c r="AF54" s="179"/>
      <c r="AG54" s="181"/>
      <c r="AH54" s="219"/>
      <c r="AI54" s="184"/>
      <c r="AJ54" s="332"/>
      <c r="AK54" s="179"/>
      <c r="AL54" s="181"/>
      <c r="AM54" s="219"/>
      <c r="AN54" s="184"/>
      <c r="AO54" s="186"/>
      <c r="AP54" s="179"/>
      <c r="AQ54" s="181"/>
      <c r="AR54" s="219"/>
      <c r="AS54" s="184"/>
      <c r="AT54" s="177"/>
      <c r="AU54" s="183"/>
      <c r="AV54" s="181"/>
      <c r="AW54" s="219"/>
      <c r="AX54" s="184"/>
      <c r="AY54" s="177"/>
      <c r="AZ54" s="178"/>
      <c r="BA54" s="184"/>
      <c r="BB54" s="311"/>
    </row>
    <row r="55" spans="1:54" ht="45" customHeight="1">
      <c r="A55" s="702"/>
      <c r="B55" s="699" t="s">
        <v>310</v>
      </c>
      <c r="C55" s="704"/>
      <c r="D55" s="319" t="s">
        <v>2</v>
      </c>
      <c r="E55" s="177"/>
      <c r="F55" s="177"/>
      <c r="G55" s="430"/>
      <c r="H55" s="177"/>
      <c r="I55" s="387"/>
      <c r="J55" s="176"/>
      <c r="K55" s="177"/>
      <c r="L55" s="403"/>
      <c r="M55" s="176"/>
      <c r="N55" s="332"/>
      <c r="O55" s="177"/>
      <c r="P55" s="184"/>
      <c r="Q55" s="520"/>
      <c r="R55" s="520"/>
      <c r="S55" s="521"/>
      <c r="T55" s="177"/>
      <c r="U55" s="177"/>
      <c r="V55" s="176"/>
      <c r="W55" s="177"/>
      <c r="X55" s="177"/>
      <c r="Y55" s="176"/>
      <c r="Z55" s="332"/>
      <c r="AA55" s="179"/>
      <c r="AB55" s="181"/>
      <c r="AC55" s="176"/>
      <c r="AD55" s="184"/>
      <c r="AE55" s="177"/>
      <c r="AF55" s="179"/>
      <c r="AG55" s="181"/>
      <c r="AH55" s="219"/>
      <c r="AI55" s="184"/>
      <c r="AJ55" s="332"/>
      <c r="AK55" s="179"/>
      <c r="AL55" s="181"/>
      <c r="AM55" s="219"/>
      <c r="AN55" s="184"/>
      <c r="AO55" s="186"/>
      <c r="AP55" s="179"/>
      <c r="AQ55" s="181"/>
      <c r="AR55" s="219"/>
      <c r="AS55" s="184"/>
      <c r="AT55" s="177"/>
      <c r="AU55" s="183"/>
      <c r="AV55" s="181"/>
      <c r="AW55" s="219"/>
      <c r="AX55" s="184"/>
      <c r="AY55" s="177"/>
      <c r="AZ55" s="178"/>
      <c r="BA55" s="184"/>
      <c r="BB55" s="311"/>
    </row>
    <row r="56" spans="1:54" ht="20.25" customHeight="1">
      <c r="A56" s="702"/>
      <c r="B56" s="700"/>
      <c r="C56" s="704"/>
      <c r="D56" s="320" t="s">
        <v>43</v>
      </c>
      <c r="E56" s="177"/>
      <c r="F56" s="177"/>
      <c r="G56" s="430"/>
      <c r="H56" s="177"/>
      <c r="I56" s="387"/>
      <c r="J56" s="176"/>
      <c r="K56" s="177"/>
      <c r="L56" s="403"/>
      <c r="M56" s="176"/>
      <c r="N56" s="332"/>
      <c r="O56" s="177"/>
      <c r="P56" s="184"/>
      <c r="Q56" s="520"/>
      <c r="R56" s="520"/>
      <c r="S56" s="521"/>
      <c r="T56" s="177"/>
      <c r="U56" s="177"/>
      <c r="V56" s="176"/>
      <c r="W56" s="177"/>
      <c r="X56" s="177"/>
      <c r="Y56" s="176"/>
      <c r="Z56" s="332"/>
      <c r="AA56" s="179"/>
      <c r="AB56" s="181"/>
      <c r="AC56" s="176"/>
      <c r="AD56" s="184"/>
      <c r="AE56" s="177"/>
      <c r="AF56" s="179"/>
      <c r="AG56" s="181"/>
      <c r="AH56" s="219"/>
      <c r="AI56" s="184"/>
      <c r="AJ56" s="332"/>
      <c r="AK56" s="179"/>
      <c r="AL56" s="181"/>
      <c r="AM56" s="219"/>
      <c r="AN56" s="184"/>
      <c r="AO56" s="186"/>
      <c r="AP56" s="179"/>
      <c r="AQ56" s="181"/>
      <c r="AR56" s="219"/>
      <c r="AS56" s="184"/>
      <c r="AT56" s="177"/>
      <c r="AU56" s="183"/>
      <c r="AV56" s="181"/>
      <c r="AW56" s="219"/>
      <c r="AX56" s="184"/>
      <c r="AY56" s="177"/>
      <c r="AZ56" s="178"/>
      <c r="BA56" s="184"/>
      <c r="BB56" s="311"/>
    </row>
    <row r="57" spans="1:54" ht="49.5" customHeight="1">
      <c r="A57" s="702"/>
      <c r="B57" s="699" t="s">
        <v>311</v>
      </c>
      <c r="C57" s="704"/>
      <c r="D57" s="319" t="s">
        <v>2</v>
      </c>
      <c r="E57" s="177"/>
      <c r="F57" s="177"/>
      <c r="G57" s="430"/>
      <c r="H57" s="177"/>
      <c r="I57" s="387"/>
      <c r="J57" s="176"/>
      <c r="K57" s="177"/>
      <c r="L57" s="403"/>
      <c r="M57" s="176"/>
      <c r="N57" s="332"/>
      <c r="O57" s="177"/>
      <c r="P57" s="184"/>
      <c r="Q57" s="520"/>
      <c r="R57" s="520"/>
      <c r="S57" s="521"/>
      <c r="T57" s="177"/>
      <c r="U57" s="177"/>
      <c r="V57" s="176"/>
      <c r="W57" s="177"/>
      <c r="X57" s="177"/>
      <c r="Y57" s="176"/>
      <c r="Z57" s="332"/>
      <c r="AA57" s="179"/>
      <c r="AB57" s="181"/>
      <c r="AC57" s="176"/>
      <c r="AD57" s="184"/>
      <c r="AE57" s="177"/>
      <c r="AF57" s="179"/>
      <c r="AG57" s="181"/>
      <c r="AH57" s="219"/>
      <c r="AI57" s="184"/>
      <c r="AJ57" s="332"/>
      <c r="AK57" s="179"/>
      <c r="AL57" s="181"/>
      <c r="AM57" s="219"/>
      <c r="AN57" s="184"/>
      <c r="AO57" s="186"/>
      <c r="AP57" s="179"/>
      <c r="AQ57" s="181"/>
      <c r="AR57" s="219"/>
      <c r="AS57" s="184"/>
      <c r="AT57" s="177"/>
      <c r="AU57" s="183"/>
      <c r="AV57" s="181"/>
      <c r="AW57" s="219"/>
      <c r="AX57" s="184"/>
      <c r="AY57" s="177"/>
      <c r="AZ57" s="178"/>
      <c r="BA57" s="184"/>
      <c r="BB57" s="311"/>
    </row>
    <row r="58" spans="1:54" ht="87.75" customHeight="1">
      <c r="A58" s="702"/>
      <c r="B58" s="700"/>
      <c r="C58" s="704"/>
      <c r="D58" s="320" t="s">
        <v>43</v>
      </c>
      <c r="E58" s="177"/>
      <c r="F58" s="177"/>
      <c r="G58" s="430"/>
      <c r="H58" s="177"/>
      <c r="I58" s="387"/>
      <c r="J58" s="176"/>
      <c r="K58" s="177"/>
      <c r="L58" s="403"/>
      <c r="M58" s="176"/>
      <c r="N58" s="332"/>
      <c r="O58" s="177"/>
      <c r="P58" s="184"/>
      <c r="Q58" s="520"/>
      <c r="R58" s="520"/>
      <c r="S58" s="521"/>
      <c r="T58" s="177"/>
      <c r="U58" s="177"/>
      <c r="V58" s="176"/>
      <c r="W58" s="177"/>
      <c r="X58" s="177"/>
      <c r="Y58" s="176"/>
      <c r="Z58" s="332"/>
      <c r="AA58" s="179"/>
      <c r="AB58" s="181"/>
      <c r="AC58" s="176"/>
      <c r="AD58" s="184"/>
      <c r="AE58" s="177"/>
      <c r="AF58" s="179"/>
      <c r="AG58" s="181"/>
      <c r="AH58" s="219"/>
      <c r="AI58" s="184"/>
      <c r="AJ58" s="332"/>
      <c r="AK58" s="179"/>
      <c r="AL58" s="181"/>
      <c r="AM58" s="219"/>
      <c r="AN58" s="184"/>
      <c r="AO58" s="186"/>
      <c r="AP58" s="179"/>
      <c r="AQ58" s="181"/>
      <c r="AR58" s="219"/>
      <c r="AS58" s="184"/>
      <c r="AT58" s="177"/>
      <c r="AU58" s="183"/>
      <c r="AV58" s="181"/>
      <c r="AW58" s="219"/>
      <c r="AX58" s="184"/>
      <c r="AY58" s="177"/>
      <c r="AZ58" s="178"/>
      <c r="BA58" s="184"/>
      <c r="BB58" s="311"/>
    </row>
    <row r="59" spans="1:54" ht="45.75" customHeight="1">
      <c r="A59" s="702"/>
      <c r="B59" s="699" t="s">
        <v>312</v>
      </c>
      <c r="C59" s="704"/>
      <c r="D59" s="365" t="s">
        <v>37</v>
      </c>
      <c r="E59" s="177">
        <v>19.8</v>
      </c>
      <c r="F59" s="177"/>
      <c r="G59" s="430"/>
      <c r="H59" s="177"/>
      <c r="I59" s="387"/>
      <c r="J59" s="176"/>
      <c r="K59" s="177"/>
      <c r="L59" s="403"/>
      <c r="M59" s="176"/>
      <c r="N59" s="332"/>
      <c r="O59" s="177"/>
      <c r="P59" s="184"/>
      <c r="Q59" s="520"/>
      <c r="R59" s="520"/>
      <c r="S59" s="521"/>
      <c r="T59" s="177"/>
      <c r="U59" s="177"/>
      <c r="V59" s="176"/>
      <c r="W59" s="177"/>
      <c r="X59" s="177"/>
      <c r="Y59" s="176"/>
      <c r="Z59" s="332"/>
      <c r="AA59" s="179"/>
      <c r="AB59" s="181"/>
      <c r="AC59" s="176"/>
      <c r="AD59" s="184"/>
      <c r="AE59" s="177"/>
      <c r="AF59" s="179"/>
      <c r="AG59" s="181"/>
      <c r="AH59" s="219"/>
      <c r="AI59" s="184"/>
      <c r="AJ59" s="332"/>
      <c r="AK59" s="179"/>
      <c r="AL59" s="181"/>
      <c r="AM59" s="219"/>
      <c r="AN59" s="184"/>
      <c r="AO59" s="186"/>
      <c r="AP59" s="179"/>
      <c r="AQ59" s="181"/>
      <c r="AR59" s="219"/>
      <c r="AS59" s="184"/>
      <c r="AT59" s="177"/>
      <c r="AU59" s="183"/>
      <c r="AV59" s="181"/>
      <c r="AW59" s="219"/>
      <c r="AX59" s="184"/>
      <c r="AY59" s="177"/>
      <c r="AZ59" s="178"/>
      <c r="BA59" s="184"/>
      <c r="BB59" s="311"/>
    </row>
    <row r="60" spans="1:54" ht="34.950000000000003" customHeight="1">
      <c r="A60" s="702"/>
      <c r="B60" s="700"/>
      <c r="C60" s="704"/>
      <c r="D60" s="320" t="s">
        <v>43</v>
      </c>
      <c r="E60" s="177"/>
      <c r="F60" s="177"/>
      <c r="G60" s="430"/>
      <c r="H60" s="177"/>
      <c r="I60" s="387"/>
      <c r="J60" s="176"/>
      <c r="K60" s="177"/>
      <c r="L60" s="403"/>
      <c r="M60" s="176"/>
      <c r="N60" s="332"/>
      <c r="O60" s="177"/>
      <c r="P60" s="184"/>
      <c r="Q60" s="520"/>
      <c r="R60" s="520"/>
      <c r="S60" s="521"/>
      <c r="T60" s="177"/>
      <c r="U60" s="177"/>
      <c r="V60" s="176"/>
      <c r="W60" s="177"/>
      <c r="X60" s="177"/>
      <c r="Y60" s="176"/>
      <c r="Z60" s="332"/>
      <c r="AA60" s="179"/>
      <c r="AB60" s="181"/>
      <c r="AC60" s="176"/>
      <c r="AD60" s="184"/>
      <c r="AE60" s="177"/>
      <c r="AF60" s="179"/>
      <c r="AG60" s="181"/>
      <c r="AH60" s="219"/>
      <c r="AI60" s="184"/>
      <c r="AJ60" s="332"/>
      <c r="AK60" s="179"/>
      <c r="AL60" s="181"/>
      <c r="AM60" s="219"/>
      <c r="AN60" s="184"/>
      <c r="AO60" s="186"/>
      <c r="AP60" s="179"/>
      <c r="AQ60" s="181"/>
      <c r="AR60" s="219"/>
      <c r="AS60" s="184"/>
      <c r="AT60" s="177"/>
      <c r="AU60" s="183"/>
      <c r="AV60" s="181"/>
      <c r="AW60" s="219"/>
      <c r="AX60" s="184"/>
      <c r="AY60" s="177"/>
      <c r="AZ60" s="178"/>
      <c r="BA60" s="184"/>
      <c r="BB60" s="311"/>
    </row>
    <row r="61" spans="1:54" ht="48.75" customHeight="1">
      <c r="A61" s="702"/>
      <c r="B61" s="699" t="s">
        <v>313</v>
      </c>
      <c r="C61" s="704"/>
      <c r="D61" s="319" t="s">
        <v>2</v>
      </c>
      <c r="E61" s="177"/>
      <c r="F61" s="177"/>
      <c r="G61" s="430"/>
      <c r="H61" s="177"/>
      <c r="I61" s="387"/>
      <c r="J61" s="176"/>
      <c r="K61" s="177"/>
      <c r="L61" s="403"/>
      <c r="M61" s="176"/>
      <c r="N61" s="332"/>
      <c r="O61" s="177"/>
      <c r="P61" s="184"/>
      <c r="Q61" s="520"/>
      <c r="R61" s="520"/>
      <c r="S61" s="521"/>
      <c r="T61" s="177"/>
      <c r="U61" s="177"/>
      <c r="V61" s="176"/>
      <c r="W61" s="177"/>
      <c r="X61" s="177"/>
      <c r="Y61" s="176"/>
      <c r="Z61" s="332"/>
      <c r="AA61" s="179"/>
      <c r="AB61" s="181"/>
      <c r="AC61" s="176"/>
      <c r="AD61" s="184"/>
      <c r="AE61" s="177"/>
      <c r="AF61" s="179"/>
      <c r="AG61" s="181"/>
      <c r="AH61" s="219"/>
      <c r="AI61" s="184"/>
      <c r="AJ61" s="332"/>
      <c r="AK61" s="179"/>
      <c r="AL61" s="181"/>
      <c r="AM61" s="219"/>
      <c r="AN61" s="184"/>
      <c r="AO61" s="186"/>
      <c r="AP61" s="179"/>
      <c r="AQ61" s="181"/>
      <c r="AR61" s="219"/>
      <c r="AS61" s="184"/>
      <c r="AT61" s="177"/>
      <c r="AU61" s="183"/>
      <c r="AV61" s="181"/>
      <c r="AW61" s="219"/>
      <c r="AX61" s="184"/>
      <c r="AY61" s="177"/>
      <c r="AZ61" s="178"/>
      <c r="BA61" s="184"/>
      <c r="BB61" s="311"/>
    </row>
    <row r="62" spans="1:54" ht="24" customHeight="1">
      <c r="A62" s="702"/>
      <c r="B62" s="700"/>
      <c r="C62" s="704"/>
      <c r="D62" s="320" t="s">
        <v>43</v>
      </c>
      <c r="E62" s="177"/>
      <c r="F62" s="177"/>
      <c r="G62" s="430"/>
      <c r="H62" s="177"/>
      <c r="I62" s="387"/>
      <c r="J62" s="176"/>
      <c r="K62" s="177"/>
      <c r="L62" s="403"/>
      <c r="M62" s="176"/>
      <c r="N62" s="332"/>
      <c r="O62" s="177"/>
      <c r="P62" s="184"/>
      <c r="Q62" s="520"/>
      <c r="R62" s="520"/>
      <c r="S62" s="521"/>
      <c r="T62" s="177"/>
      <c r="U62" s="177"/>
      <c r="V62" s="176"/>
      <c r="W62" s="177"/>
      <c r="X62" s="177"/>
      <c r="Y62" s="176"/>
      <c r="Z62" s="332"/>
      <c r="AA62" s="179"/>
      <c r="AB62" s="181"/>
      <c r="AC62" s="176"/>
      <c r="AD62" s="184"/>
      <c r="AE62" s="177"/>
      <c r="AF62" s="179"/>
      <c r="AG62" s="181"/>
      <c r="AH62" s="219"/>
      <c r="AI62" s="184"/>
      <c r="AJ62" s="332"/>
      <c r="AK62" s="179"/>
      <c r="AL62" s="181"/>
      <c r="AM62" s="219"/>
      <c r="AN62" s="184"/>
      <c r="AO62" s="186"/>
      <c r="AP62" s="179"/>
      <c r="AQ62" s="181"/>
      <c r="AR62" s="219"/>
      <c r="AS62" s="184"/>
      <c r="AT62" s="177"/>
      <c r="AU62" s="183"/>
      <c r="AV62" s="181"/>
      <c r="AW62" s="219"/>
      <c r="AX62" s="184"/>
      <c r="AY62" s="177"/>
      <c r="AZ62" s="178"/>
      <c r="BA62" s="184"/>
      <c r="BB62" s="311"/>
    </row>
    <row r="63" spans="1:54" ht="48.75" customHeight="1">
      <c r="A63" s="702"/>
      <c r="B63" s="699" t="s">
        <v>314</v>
      </c>
      <c r="C63" s="704"/>
      <c r="D63" s="319" t="s">
        <v>2</v>
      </c>
      <c r="E63" s="177"/>
      <c r="F63" s="177"/>
      <c r="G63" s="430"/>
      <c r="H63" s="177"/>
      <c r="I63" s="387"/>
      <c r="J63" s="176"/>
      <c r="K63" s="177"/>
      <c r="L63" s="403"/>
      <c r="M63" s="176"/>
      <c r="N63" s="332"/>
      <c r="O63" s="177"/>
      <c r="P63" s="184"/>
      <c r="Q63" s="520"/>
      <c r="R63" s="520"/>
      <c r="S63" s="521"/>
      <c r="T63" s="177"/>
      <c r="U63" s="177"/>
      <c r="V63" s="176"/>
      <c r="W63" s="177"/>
      <c r="X63" s="177"/>
      <c r="Y63" s="176"/>
      <c r="Z63" s="332"/>
      <c r="AA63" s="179"/>
      <c r="AB63" s="181"/>
      <c r="AC63" s="176"/>
      <c r="AD63" s="184"/>
      <c r="AE63" s="177"/>
      <c r="AF63" s="179"/>
      <c r="AG63" s="181"/>
      <c r="AH63" s="219"/>
      <c r="AI63" s="184"/>
      <c r="AJ63" s="332"/>
      <c r="AK63" s="179"/>
      <c r="AL63" s="181"/>
      <c r="AM63" s="219"/>
      <c r="AN63" s="184"/>
      <c r="AO63" s="186"/>
      <c r="AP63" s="179"/>
      <c r="AQ63" s="181"/>
      <c r="AR63" s="219"/>
      <c r="AS63" s="184"/>
      <c r="AT63" s="177"/>
      <c r="AU63" s="183"/>
      <c r="AV63" s="181"/>
      <c r="AW63" s="219"/>
      <c r="AX63" s="184"/>
      <c r="AY63" s="177"/>
      <c r="AZ63" s="178"/>
      <c r="BA63" s="184"/>
      <c r="BB63" s="311"/>
    </row>
    <row r="64" spans="1:54" ht="15" customHeight="1">
      <c r="A64" s="702"/>
      <c r="B64" s="700"/>
      <c r="C64" s="704"/>
      <c r="D64" s="320" t="s">
        <v>43</v>
      </c>
      <c r="E64" s="177"/>
      <c r="F64" s="177"/>
      <c r="G64" s="430"/>
      <c r="H64" s="177"/>
      <c r="I64" s="387"/>
      <c r="J64" s="176"/>
      <c r="K64" s="177"/>
      <c r="L64" s="403"/>
      <c r="M64" s="176"/>
      <c r="N64" s="332"/>
      <c r="O64" s="177"/>
      <c r="P64" s="184"/>
      <c r="Q64" s="520"/>
      <c r="R64" s="520"/>
      <c r="S64" s="521"/>
      <c r="T64" s="177"/>
      <c r="U64" s="177"/>
      <c r="V64" s="176"/>
      <c r="W64" s="177"/>
      <c r="X64" s="177"/>
      <c r="Y64" s="176"/>
      <c r="Z64" s="332"/>
      <c r="AA64" s="179"/>
      <c r="AB64" s="181"/>
      <c r="AC64" s="176"/>
      <c r="AD64" s="184"/>
      <c r="AE64" s="177"/>
      <c r="AF64" s="179"/>
      <c r="AG64" s="181"/>
      <c r="AH64" s="219"/>
      <c r="AI64" s="184"/>
      <c r="AJ64" s="332"/>
      <c r="AK64" s="179"/>
      <c r="AL64" s="181"/>
      <c r="AM64" s="219"/>
      <c r="AN64" s="184"/>
      <c r="AO64" s="186"/>
      <c r="AP64" s="179"/>
      <c r="AQ64" s="181"/>
      <c r="AR64" s="219"/>
      <c r="AS64" s="184"/>
      <c r="AT64" s="177"/>
      <c r="AU64" s="183"/>
      <c r="AV64" s="181"/>
      <c r="AW64" s="219"/>
      <c r="AX64" s="184"/>
      <c r="AY64" s="177"/>
      <c r="AZ64" s="178"/>
      <c r="BA64" s="184"/>
      <c r="BB64" s="311"/>
    </row>
    <row r="65" spans="1:54" ht="48" customHeight="1">
      <c r="A65" s="702"/>
      <c r="B65" s="701" t="s">
        <v>315</v>
      </c>
      <c r="C65" s="704"/>
      <c r="D65" s="329" t="s">
        <v>2</v>
      </c>
      <c r="E65" s="157"/>
      <c r="F65" s="178"/>
      <c r="G65" s="430"/>
      <c r="H65" s="177"/>
      <c r="I65" s="387"/>
      <c r="J65" s="176"/>
      <c r="K65" s="177"/>
      <c r="L65" s="403"/>
      <c r="M65" s="176"/>
      <c r="N65" s="332"/>
      <c r="O65" s="177"/>
      <c r="P65" s="184"/>
      <c r="Q65" s="520"/>
      <c r="R65" s="520"/>
      <c r="S65" s="521"/>
      <c r="T65" s="177"/>
      <c r="U65" s="177"/>
      <c r="V65" s="176"/>
      <c r="W65" s="177"/>
      <c r="X65" s="177"/>
      <c r="Y65" s="176"/>
      <c r="Z65" s="332"/>
      <c r="AA65" s="179"/>
      <c r="AB65" s="181"/>
      <c r="AC65" s="176"/>
      <c r="AD65" s="184"/>
      <c r="AE65" s="177"/>
      <c r="AF65" s="179"/>
      <c r="AG65" s="181"/>
      <c r="AH65" s="219"/>
      <c r="AI65" s="184"/>
      <c r="AJ65" s="332"/>
      <c r="AK65" s="179"/>
      <c r="AL65" s="181"/>
      <c r="AM65" s="219"/>
      <c r="AN65" s="184"/>
      <c r="AO65" s="186"/>
      <c r="AP65" s="179"/>
      <c r="AQ65" s="181"/>
      <c r="AR65" s="219"/>
      <c r="AS65" s="184"/>
      <c r="AT65" s="177"/>
      <c r="AU65" s="183"/>
      <c r="AV65" s="181"/>
      <c r="AW65" s="219"/>
      <c r="AX65" s="184"/>
      <c r="AY65" s="177"/>
      <c r="AZ65" s="178"/>
      <c r="BA65" s="184"/>
      <c r="BB65" s="311"/>
    </row>
    <row r="66" spans="1:54" ht="16.5" customHeight="1" thickBot="1">
      <c r="A66" s="703"/>
      <c r="B66" s="700"/>
      <c r="C66" s="704"/>
      <c r="D66" s="330" t="s">
        <v>43</v>
      </c>
      <c r="E66" s="157"/>
      <c r="F66" s="178"/>
      <c r="G66" s="430"/>
      <c r="H66" s="177"/>
      <c r="I66" s="387"/>
      <c r="J66" s="176"/>
      <c r="K66" s="177"/>
      <c r="L66" s="403"/>
      <c r="M66" s="176"/>
      <c r="N66" s="332"/>
      <c r="O66" s="177"/>
      <c r="P66" s="184"/>
      <c r="Q66" s="520"/>
      <c r="R66" s="520"/>
      <c r="S66" s="521"/>
      <c r="T66" s="177"/>
      <c r="U66" s="177"/>
      <c r="V66" s="176"/>
      <c r="W66" s="177"/>
      <c r="X66" s="177"/>
      <c r="Y66" s="176"/>
      <c r="Z66" s="332"/>
      <c r="AA66" s="179"/>
      <c r="AB66" s="181"/>
      <c r="AC66" s="176"/>
      <c r="AD66" s="184"/>
      <c r="AE66" s="177"/>
      <c r="AF66" s="179"/>
      <c r="AG66" s="181"/>
      <c r="AH66" s="219"/>
      <c r="AI66" s="184"/>
      <c r="AJ66" s="332"/>
      <c r="AK66" s="179"/>
      <c r="AL66" s="181"/>
      <c r="AM66" s="219"/>
      <c r="AN66" s="184"/>
      <c r="AO66" s="186"/>
      <c r="AP66" s="179"/>
      <c r="AQ66" s="181"/>
      <c r="AR66" s="219"/>
      <c r="AS66" s="184"/>
      <c r="AT66" s="177"/>
      <c r="AU66" s="183"/>
      <c r="AV66" s="181"/>
      <c r="AW66" s="219"/>
      <c r="AX66" s="184"/>
      <c r="AY66" s="177"/>
      <c r="AZ66" s="178"/>
      <c r="BA66" s="184"/>
      <c r="BB66" s="311"/>
    </row>
    <row r="67" spans="1:54" ht="42.75" customHeight="1" thickBot="1">
      <c r="A67" s="611" t="s">
        <v>316</v>
      </c>
      <c r="B67" s="679" t="s">
        <v>317</v>
      </c>
      <c r="C67" s="609" t="s">
        <v>322</v>
      </c>
      <c r="D67" s="329" t="s">
        <v>41</v>
      </c>
      <c r="E67" s="334">
        <v>473.8</v>
      </c>
      <c r="F67" s="410">
        <f>O67</f>
        <v>473.8</v>
      </c>
      <c r="G67" s="452">
        <f t="shared" ref="G67:G70" si="5">F67/E67</f>
        <v>1</v>
      </c>
      <c r="H67" s="177"/>
      <c r="I67" s="387"/>
      <c r="J67" s="176"/>
      <c r="K67" s="177"/>
      <c r="L67" s="403"/>
      <c r="M67" s="176"/>
      <c r="N67" s="332">
        <f>N68</f>
        <v>473.8</v>
      </c>
      <c r="O67" s="410">
        <f>O68</f>
        <v>473.8</v>
      </c>
      <c r="P67" s="184">
        <f>O67/N67</f>
        <v>1</v>
      </c>
      <c r="Q67" s="520"/>
      <c r="R67" s="520"/>
      <c r="S67" s="521"/>
      <c r="T67" s="177"/>
      <c r="U67" s="177"/>
      <c r="V67" s="176"/>
      <c r="W67" s="177"/>
      <c r="X67" s="177"/>
      <c r="Y67" s="176"/>
      <c r="Z67" s="332"/>
      <c r="AA67" s="179"/>
      <c r="AB67" s="181"/>
      <c r="AC67" s="176"/>
      <c r="AD67" s="184"/>
      <c r="AE67" s="177"/>
      <c r="AF67" s="179"/>
      <c r="AG67" s="181"/>
      <c r="AH67" s="219"/>
      <c r="AI67" s="184"/>
      <c r="AJ67" s="332"/>
      <c r="AK67" s="179"/>
      <c r="AL67" s="181"/>
      <c r="AM67" s="219"/>
      <c r="AN67" s="184"/>
      <c r="AO67" s="186"/>
      <c r="AP67" s="179"/>
      <c r="AQ67" s="181"/>
      <c r="AR67" s="219"/>
      <c r="AS67" s="184"/>
      <c r="AT67" s="177"/>
      <c r="AU67" s="183"/>
      <c r="AV67" s="181"/>
      <c r="AW67" s="219"/>
      <c r="AX67" s="184"/>
      <c r="AY67" s="334">
        <v>0</v>
      </c>
      <c r="AZ67" s="178"/>
      <c r="BA67" s="184"/>
      <c r="BB67" s="311"/>
    </row>
    <row r="68" spans="1:54" ht="73.5" customHeight="1" thickBot="1">
      <c r="A68" s="612"/>
      <c r="B68" s="680"/>
      <c r="C68" s="610"/>
      <c r="D68" s="330" t="s">
        <v>43</v>
      </c>
      <c r="E68" s="334">
        <v>473.8</v>
      </c>
      <c r="F68" s="410">
        <f>O68</f>
        <v>473.8</v>
      </c>
      <c r="G68" s="452">
        <f t="shared" si="5"/>
        <v>1</v>
      </c>
      <c r="H68" s="177"/>
      <c r="I68" s="387"/>
      <c r="J68" s="176"/>
      <c r="K68" s="177"/>
      <c r="L68" s="403"/>
      <c r="M68" s="176"/>
      <c r="N68" s="332">
        <v>473.8</v>
      </c>
      <c r="O68" s="177">
        <v>473.8</v>
      </c>
      <c r="P68" s="184">
        <f>O68/N68</f>
        <v>1</v>
      </c>
      <c r="Q68" s="520"/>
      <c r="R68" s="520"/>
      <c r="S68" s="521"/>
      <c r="T68" s="177"/>
      <c r="U68" s="177"/>
      <c r="V68" s="176"/>
      <c r="W68" s="177"/>
      <c r="X68" s="177"/>
      <c r="Y68" s="176"/>
      <c r="Z68" s="332"/>
      <c r="AA68" s="179"/>
      <c r="AB68" s="181"/>
      <c r="AC68" s="176"/>
      <c r="AD68" s="184"/>
      <c r="AE68" s="177"/>
      <c r="AF68" s="179"/>
      <c r="AG68" s="181"/>
      <c r="AH68" s="219"/>
      <c r="AI68" s="184"/>
      <c r="AJ68" s="332"/>
      <c r="AK68" s="179"/>
      <c r="AL68" s="181"/>
      <c r="AM68" s="219"/>
      <c r="AN68" s="184"/>
      <c r="AO68" s="186"/>
      <c r="AP68" s="179"/>
      <c r="AQ68" s="181"/>
      <c r="AR68" s="219"/>
      <c r="AS68" s="184"/>
      <c r="AT68" s="177"/>
      <c r="AU68" s="183"/>
      <c r="AV68" s="181"/>
      <c r="AW68" s="219"/>
      <c r="AX68" s="184"/>
      <c r="AY68" s="334">
        <v>0</v>
      </c>
      <c r="AZ68" s="178"/>
      <c r="BA68" s="184"/>
      <c r="BB68" s="311"/>
    </row>
    <row r="69" spans="1:54" ht="16.5" customHeight="1" thickBot="1">
      <c r="A69" s="611" t="s">
        <v>318</v>
      </c>
      <c r="B69" s="611" t="s">
        <v>319</v>
      </c>
      <c r="C69" s="677" t="s">
        <v>322</v>
      </c>
      <c r="D69" s="329" t="s">
        <v>41</v>
      </c>
      <c r="E69" s="334">
        <v>100</v>
      </c>
      <c r="F69" s="410">
        <f>O69</f>
        <v>55</v>
      </c>
      <c r="G69" s="452">
        <f t="shared" si="5"/>
        <v>0.55000000000000004</v>
      </c>
      <c r="H69" s="177"/>
      <c r="I69" s="387"/>
      <c r="J69" s="176"/>
      <c r="K69" s="177"/>
      <c r="L69" s="403"/>
      <c r="M69" s="176"/>
      <c r="N69" s="332">
        <v>55</v>
      </c>
      <c r="O69" s="177">
        <v>55</v>
      </c>
      <c r="P69" s="184">
        <f>O69/N69</f>
        <v>1</v>
      </c>
      <c r="Q69" s="520"/>
      <c r="R69" s="520"/>
      <c r="S69" s="521"/>
      <c r="T69" s="177"/>
      <c r="U69" s="177"/>
      <c r="V69" s="176"/>
      <c r="W69" s="177"/>
      <c r="X69" s="177"/>
      <c r="Y69" s="176"/>
      <c r="Z69" s="332"/>
      <c r="AA69" s="179"/>
      <c r="AB69" s="181"/>
      <c r="AC69" s="176"/>
      <c r="AD69" s="184"/>
      <c r="AE69" s="177"/>
      <c r="AF69" s="179"/>
      <c r="AG69" s="181"/>
      <c r="AH69" s="219"/>
      <c r="AI69" s="184"/>
      <c r="AJ69" s="332"/>
      <c r="AK69" s="179"/>
      <c r="AL69" s="181"/>
      <c r="AM69" s="219"/>
      <c r="AN69" s="184"/>
      <c r="AO69" s="186"/>
      <c r="AP69" s="179"/>
      <c r="AQ69" s="181"/>
      <c r="AR69" s="219"/>
      <c r="AS69" s="184"/>
      <c r="AT69" s="177"/>
      <c r="AU69" s="183"/>
      <c r="AV69" s="181"/>
      <c r="AW69" s="219"/>
      <c r="AX69" s="184"/>
      <c r="AY69" s="334">
        <v>45</v>
      </c>
      <c r="AZ69" s="178"/>
      <c r="BA69" s="184"/>
      <c r="BB69" s="311"/>
    </row>
    <row r="70" spans="1:54" ht="112.5" customHeight="1" thickBot="1">
      <c r="A70" s="681"/>
      <c r="B70" s="681"/>
      <c r="C70" s="678"/>
      <c r="D70" s="330" t="s">
        <v>43</v>
      </c>
      <c r="E70" s="334">
        <v>100</v>
      </c>
      <c r="F70" s="410">
        <f>O70</f>
        <v>55</v>
      </c>
      <c r="G70" s="452">
        <f t="shared" si="5"/>
        <v>0.55000000000000004</v>
      </c>
      <c r="H70" s="177"/>
      <c r="I70" s="387"/>
      <c r="J70" s="176"/>
      <c r="K70" s="177"/>
      <c r="L70" s="403"/>
      <c r="M70" s="176"/>
      <c r="N70" s="332">
        <v>55</v>
      </c>
      <c r="O70" s="177">
        <v>55</v>
      </c>
      <c r="P70" s="184">
        <f>O70/N70</f>
        <v>1</v>
      </c>
      <c r="Q70" s="520"/>
      <c r="R70" s="520"/>
      <c r="S70" s="521"/>
      <c r="T70" s="177"/>
      <c r="U70" s="177"/>
      <c r="V70" s="176"/>
      <c r="W70" s="177"/>
      <c r="X70" s="177"/>
      <c r="Y70" s="176"/>
      <c r="Z70" s="332"/>
      <c r="AA70" s="179"/>
      <c r="AB70" s="181"/>
      <c r="AC70" s="176"/>
      <c r="AD70" s="184"/>
      <c r="AE70" s="177"/>
      <c r="AF70" s="179"/>
      <c r="AG70" s="181"/>
      <c r="AH70" s="219"/>
      <c r="AI70" s="184"/>
      <c r="AJ70" s="332"/>
      <c r="AK70" s="179"/>
      <c r="AL70" s="181"/>
      <c r="AM70" s="219"/>
      <c r="AN70" s="184"/>
      <c r="AO70" s="186"/>
      <c r="AP70" s="179"/>
      <c r="AQ70" s="181"/>
      <c r="AR70" s="219"/>
      <c r="AS70" s="184"/>
      <c r="AT70" s="177"/>
      <c r="AU70" s="183"/>
      <c r="AV70" s="181"/>
      <c r="AW70" s="219"/>
      <c r="AX70" s="184"/>
      <c r="AY70" s="334">
        <v>45</v>
      </c>
      <c r="AZ70" s="178"/>
      <c r="BA70" s="184"/>
      <c r="BB70" s="311"/>
    </row>
    <row r="71" spans="1:54" ht="16.5" hidden="1" customHeight="1">
      <c r="A71" s="627" t="s">
        <v>320</v>
      </c>
      <c r="B71" s="627" t="s">
        <v>321</v>
      </c>
      <c r="C71" s="609" t="s">
        <v>323</v>
      </c>
      <c r="D71" s="319" t="s">
        <v>41</v>
      </c>
      <c r="E71" s="331"/>
      <c r="F71" s="177"/>
      <c r="G71" s="430"/>
      <c r="H71" s="177"/>
      <c r="I71" s="387"/>
      <c r="J71" s="176"/>
      <c r="K71" s="177"/>
      <c r="L71" s="403"/>
      <c r="M71" s="176"/>
      <c r="N71" s="332"/>
      <c r="O71" s="177"/>
      <c r="P71" s="184"/>
      <c r="Q71" s="520"/>
      <c r="R71" s="520"/>
      <c r="S71" s="521"/>
      <c r="T71" s="177"/>
      <c r="U71" s="177"/>
      <c r="V71" s="176"/>
      <c r="W71" s="177"/>
      <c r="X71" s="177"/>
      <c r="Y71" s="176"/>
      <c r="Z71" s="332"/>
      <c r="AA71" s="179"/>
      <c r="AB71" s="181"/>
      <c r="AC71" s="176"/>
      <c r="AD71" s="184"/>
      <c r="AE71" s="177"/>
      <c r="AF71" s="179"/>
      <c r="AG71" s="181"/>
      <c r="AH71" s="219"/>
      <c r="AI71" s="184"/>
      <c r="AJ71" s="332"/>
      <c r="AK71" s="179"/>
      <c r="AL71" s="181"/>
      <c r="AM71" s="219"/>
      <c r="AN71" s="184"/>
      <c r="AO71" s="186"/>
      <c r="AP71" s="179"/>
      <c r="AQ71" s="181"/>
      <c r="AR71" s="219"/>
      <c r="AS71" s="184"/>
      <c r="AT71" s="177"/>
      <c r="AU71" s="183"/>
      <c r="AV71" s="181"/>
      <c r="AW71" s="219"/>
      <c r="AX71" s="184"/>
      <c r="AY71" s="177"/>
      <c r="AZ71" s="178"/>
      <c r="BA71" s="184"/>
      <c r="BB71" s="311"/>
    </row>
    <row r="72" spans="1:54" ht="122.25" hidden="1" customHeight="1" thickBot="1">
      <c r="A72" s="628"/>
      <c r="B72" s="628"/>
      <c r="C72" s="610"/>
      <c r="D72" s="320" t="s">
        <v>43</v>
      </c>
      <c r="E72" s="177"/>
      <c r="F72" s="177"/>
      <c r="G72" s="430"/>
      <c r="H72" s="177"/>
      <c r="I72" s="387"/>
      <c r="J72" s="176"/>
      <c r="K72" s="177"/>
      <c r="L72" s="403"/>
      <c r="M72" s="176"/>
      <c r="N72" s="332"/>
      <c r="O72" s="177"/>
      <c r="P72" s="184"/>
      <c r="Q72" s="520"/>
      <c r="R72" s="520"/>
      <c r="S72" s="521"/>
      <c r="T72" s="177"/>
      <c r="U72" s="177"/>
      <c r="V72" s="176"/>
      <c r="W72" s="177"/>
      <c r="X72" s="177"/>
      <c r="Y72" s="176"/>
      <c r="Z72" s="332"/>
      <c r="AA72" s="179"/>
      <c r="AB72" s="181"/>
      <c r="AC72" s="176"/>
      <c r="AD72" s="184"/>
      <c r="AE72" s="177"/>
      <c r="AF72" s="179"/>
      <c r="AG72" s="181"/>
      <c r="AH72" s="219"/>
      <c r="AI72" s="184"/>
      <c r="AJ72" s="332"/>
      <c r="AK72" s="179"/>
      <c r="AL72" s="181"/>
      <c r="AM72" s="219"/>
      <c r="AN72" s="184"/>
      <c r="AO72" s="186"/>
      <c r="AP72" s="179"/>
      <c r="AQ72" s="181"/>
      <c r="AR72" s="219"/>
      <c r="AS72" s="184"/>
      <c r="AT72" s="177"/>
      <c r="AU72" s="183"/>
      <c r="AV72" s="181"/>
      <c r="AW72" s="219"/>
      <c r="AX72" s="184"/>
      <c r="AY72" s="177"/>
      <c r="AZ72" s="178"/>
      <c r="BA72" s="184"/>
      <c r="BB72" s="311"/>
    </row>
    <row r="73" spans="1:54" ht="85.5" customHeight="1" thickBot="1">
      <c r="A73" s="611" t="s">
        <v>324</v>
      </c>
      <c r="B73" s="611" t="s">
        <v>325</v>
      </c>
      <c r="C73" s="611" t="s">
        <v>326</v>
      </c>
      <c r="D73" s="321" t="s">
        <v>327</v>
      </c>
      <c r="E73" s="177">
        <f>100+70.276</f>
        <v>170.27600000000001</v>
      </c>
      <c r="F73" s="177">
        <f>F74</f>
        <v>68.849999999999994</v>
      </c>
      <c r="G73" s="452">
        <f t="shared" ref="G73:G74" si="6">F73/E73</f>
        <v>0.40434353637623616</v>
      </c>
      <c r="H73" s="177"/>
      <c r="I73" s="387"/>
      <c r="J73" s="176"/>
      <c r="K73" s="177"/>
      <c r="L73" s="403"/>
      <c r="M73" s="176"/>
      <c r="N73" s="332"/>
      <c r="O73" s="177"/>
      <c r="P73" s="184"/>
      <c r="Q73" s="520">
        <v>68.900000000000006</v>
      </c>
      <c r="R73" s="520">
        <v>68.900000000000006</v>
      </c>
      <c r="S73" s="521">
        <v>1</v>
      </c>
      <c r="T73" s="177"/>
      <c r="U73" s="177"/>
      <c r="V73" s="176"/>
      <c r="W73" s="177"/>
      <c r="X73" s="177"/>
      <c r="Y73" s="176"/>
      <c r="Z73" s="332"/>
      <c r="AA73" s="179"/>
      <c r="AB73" s="181"/>
      <c r="AC73" s="176"/>
      <c r="AD73" s="184"/>
      <c r="AE73" s="177"/>
      <c r="AF73" s="179"/>
      <c r="AG73" s="181"/>
      <c r="AH73" s="219"/>
      <c r="AI73" s="184"/>
      <c r="AJ73" s="332"/>
      <c r="AK73" s="179"/>
      <c r="AL73" s="181"/>
      <c r="AM73" s="219"/>
      <c r="AN73" s="184"/>
      <c r="AO73" s="186"/>
      <c r="AP73" s="179"/>
      <c r="AQ73" s="181"/>
      <c r="AR73" s="219"/>
      <c r="AS73" s="184"/>
      <c r="AT73" s="177"/>
      <c r="AU73" s="183"/>
      <c r="AV73" s="181"/>
      <c r="AW73" s="219"/>
      <c r="AX73" s="184"/>
      <c r="AY73" s="497">
        <f>E73-F73</f>
        <v>101.42600000000002</v>
      </c>
      <c r="AZ73" s="178"/>
      <c r="BA73" s="184"/>
      <c r="BB73" s="311"/>
    </row>
    <row r="74" spans="1:54" ht="84.75" customHeight="1" thickBot="1">
      <c r="A74" s="612"/>
      <c r="B74" s="612"/>
      <c r="C74" s="612"/>
      <c r="D74" s="322" t="s">
        <v>43</v>
      </c>
      <c r="E74" s="479">
        <f>100+70.276</f>
        <v>170.27600000000001</v>
      </c>
      <c r="F74" s="177">
        <v>68.849999999999994</v>
      </c>
      <c r="G74" s="452">
        <f t="shared" si="6"/>
        <v>0.40434353637623616</v>
      </c>
      <c r="H74" s="177"/>
      <c r="I74" s="387"/>
      <c r="J74" s="176"/>
      <c r="K74" s="177"/>
      <c r="L74" s="403"/>
      <c r="M74" s="176"/>
      <c r="N74" s="332"/>
      <c r="O74" s="177"/>
      <c r="P74" s="184"/>
      <c r="Q74" s="529">
        <v>68.900000000000006</v>
      </c>
      <c r="R74" s="529">
        <v>68.900000000000006</v>
      </c>
      <c r="S74" s="521">
        <v>1</v>
      </c>
      <c r="T74" s="177"/>
      <c r="U74" s="177"/>
      <c r="V74" s="176"/>
      <c r="W74" s="177"/>
      <c r="X74" s="177"/>
      <c r="Y74" s="176"/>
      <c r="Z74" s="332"/>
      <c r="AA74" s="179"/>
      <c r="AB74" s="181"/>
      <c r="AC74" s="176"/>
      <c r="AD74" s="184"/>
      <c r="AE74" s="177"/>
      <c r="AF74" s="179"/>
      <c r="AG74" s="181"/>
      <c r="AH74" s="219"/>
      <c r="AI74" s="184"/>
      <c r="AJ74" s="332"/>
      <c r="AK74" s="179"/>
      <c r="AL74" s="181"/>
      <c r="AM74" s="219"/>
      <c r="AN74" s="184"/>
      <c r="AO74" s="186"/>
      <c r="AP74" s="179"/>
      <c r="AQ74" s="181"/>
      <c r="AR74" s="219"/>
      <c r="AS74" s="184"/>
      <c r="AT74" s="177"/>
      <c r="AU74" s="183"/>
      <c r="AV74" s="181"/>
      <c r="AW74" s="219"/>
      <c r="AX74" s="184"/>
      <c r="AY74" s="497">
        <f>E74-F74</f>
        <v>101.42600000000002</v>
      </c>
      <c r="AZ74" s="178"/>
      <c r="BA74" s="184"/>
      <c r="BB74" s="311"/>
    </row>
    <row r="75" spans="1:54" ht="72.75" customHeight="1" thickBot="1">
      <c r="A75" s="613" t="s">
        <v>329</v>
      </c>
      <c r="B75" s="611" t="s">
        <v>328</v>
      </c>
      <c r="C75" s="611" t="s">
        <v>323</v>
      </c>
      <c r="D75" s="347" t="s">
        <v>327</v>
      </c>
      <c r="E75" s="341">
        <f>1497.05+100</f>
        <v>1597.05</v>
      </c>
      <c r="F75" s="332"/>
      <c r="G75" s="430"/>
      <c r="H75" s="332"/>
      <c r="I75" s="387"/>
      <c r="J75" s="176"/>
      <c r="K75" s="332"/>
      <c r="L75" s="403"/>
      <c r="M75" s="176"/>
      <c r="N75" s="332"/>
      <c r="O75" s="332"/>
      <c r="P75" s="184"/>
      <c r="Q75" s="520"/>
      <c r="R75" s="520"/>
      <c r="S75" s="521"/>
      <c r="T75" s="332"/>
      <c r="U75" s="332"/>
      <c r="V75" s="176"/>
      <c r="W75" s="332"/>
      <c r="X75" s="332"/>
      <c r="Y75" s="176"/>
      <c r="Z75" s="341">
        <v>1497.05</v>
      </c>
      <c r="AA75" s="179"/>
      <c r="AB75" s="181"/>
      <c r="AC75" s="176"/>
      <c r="AD75" s="184"/>
      <c r="AE75" s="332"/>
      <c r="AF75" s="179"/>
      <c r="AG75" s="181"/>
      <c r="AH75" s="219"/>
      <c r="AI75" s="184"/>
      <c r="AJ75" s="332"/>
      <c r="AK75" s="179"/>
      <c r="AL75" s="181"/>
      <c r="AM75" s="219"/>
      <c r="AN75" s="184"/>
      <c r="AO75" s="186"/>
      <c r="AP75" s="179"/>
      <c r="AQ75" s="181"/>
      <c r="AR75" s="219"/>
      <c r="AS75" s="184"/>
      <c r="AT75" s="332"/>
      <c r="AU75" s="183"/>
      <c r="AV75" s="181"/>
      <c r="AW75" s="219"/>
      <c r="AX75" s="184"/>
      <c r="AY75" s="332"/>
      <c r="AZ75" s="178"/>
      <c r="BA75" s="184"/>
      <c r="BB75" s="312"/>
    </row>
    <row r="76" spans="1:54" ht="41.25" customHeight="1" thickBot="1">
      <c r="A76" s="614"/>
      <c r="B76" s="612"/>
      <c r="C76" s="681"/>
      <c r="D76" s="322" t="s">
        <v>43</v>
      </c>
      <c r="E76" s="341">
        <f>1497.05+100</f>
        <v>1597.05</v>
      </c>
      <c r="F76" s="177"/>
      <c r="G76" s="430"/>
      <c r="H76" s="177"/>
      <c r="I76" s="387"/>
      <c r="J76" s="176"/>
      <c r="K76" s="177"/>
      <c r="L76" s="403"/>
      <c r="M76" s="176"/>
      <c r="N76" s="332"/>
      <c r="O76" s="177"/>
      <c r="P76" s="184"/>
      <c r="Q76" s="520"/>
      <c r="R76" s="520"/>
      <c r="S76" s="521"/>
      <c r="T76" s="177"/>
      <c r="U76" s="177"/>
      <c r="V76" s="176"/>
      <c r="W76" s="177"/>
      <c r="X76" s="177"/>
      <c r="Y76" s="176"/>
      <c r="Z76" s="341">
        <v>1497.05</v>
      </c>
      <c r="AA76" s="179"/>
      <c r="AB76" s="181"/>
      <c r="AC76" s="176"/>
      <c r="AD76" s="184"/>
      <c r="AE76" s="177"/>
      <c r="AF76" s="179"/>
      <c r="AG76" s="181"/>
      <c r="AH76" s="219"/>
      <c r="AI76" s="184"/>
      <c r="AJ76" s="332"/>
      <c r="AK76" s="179"/>
      <c r="AL76" s="181"/>
      <c r="AM76" s="219"/>
      <c r="AN76" s="184"/>
      <c r="AO76" s="186"/>
      <c r="AP76" s="179"/>
      <c r="AQ76" s="181"/>
      <c r="AR76" s="219"/>
      <c r="AS76" s="184"/>
      <c r="AT76" s="177"/>
      <c r="AU76" s="183"/>
      <c r="AV76" s="181"/>
      <c r="AW76" s="219"/>
      <c r="AX76" s="184"/>
      <c r="AY76" s="177"/>
      <c r="AZ76" s="178"/>
      <c r="BA76" s="184"/>
      <c r="BB76" s="311"/>
    </row>
    <row r="77" spans="1:54" ht="87.75" customHeight="1" thickBot="1">
      <c r="A77" s="615"/>
      <c r="B77" s="322" t="s">
        <v>307</v>
      </c>
      <c r="C77" s="612"/>
      <c r="D77" s="322" t="s">
        <v>43</v>
      </c>
      <c r="E77" s="177">
        <f>E76/100*15</f>
        <v>239.5575</v>
      </c>
      <c r="F77" s="177"/>
      <c r="G77" s="430"/>
      <c r="H77" s="177"/>
      <c r="I77" s="387"/>
      <c r="J77" s="176"/>
      <c r="K77" s="177"/>
      <c r="L77" s="403"/>
      <c r="M77" s="176"/>
      <c r="N77" s="332"/>
      <c r="O77" s="177"/>
      <c r="P77" s="184"/>
      <c r="Q77" s="520"/>
      <c r="R77" s="520"/>
      <c r="S77" s="521"/>
      <c r="T77" s="177"/>
      <c r="U77" s="177"/>
      <c r="V77" s="176"/>
      <c r="W77" s="177"/>
      <c r="X77" s="177"/>
      <c r="Y77" s="176"/>
      <c r="Z77" s="332">
        <f>Z76/100*15</f>
        <v>224.5575</v>
      </c>
      <c r="AA77" s="179"/>
      <c r="AB77" s="181"/>
      <c r="AC77" s="176"/>
      <c r="AD77" s="184"/>
      <c r="AE77" s="177"/>
      <c r="AF77" s="179"/>
      <c r="AG77" s="181"/>
      <c r="AH77" s="219"/>
      <c r="AI77" s="184"/>
      <c r="AJ77" s="332"/>
      <c r="AK77" s="179"/>
      <c r="AL77" s="181"/>
      <c r="AM77" s="219"/>
      <c r="AN77" s="184"/>
      <c r="AO77" s="186"/>
      <c r="AP77" s="179"/>
      <c r="AQ77" s="181"/>
      <c r="AR77" s="219"/>
      <c r="AS77" s="184"/>
      <c r="AT77" s="177"/>
      <c r="AU77" s="183"/>
      <c r="AV77" s="181"/>
      <c r="AW77" s="219"/>
      <c r="AX77" s="184"/>
      <c r="AY77" s="177"/>
      <c r="AZ77" s="178"/>
      <c r="BA77" s="184"/>
      <c r="BB77" s="311"/>
    </row>
    <row r="78" spans="1:54" ht="47.25" customHeight="1" thickBot="1">
      <c r="A78" s="611" t="s">
        <v>330</v>
      </c>
      <c r="B78" s="611" t="s">
        <v>331</v>
      </c>
      <c r="C78" s="611" t="s">
        <v>323</v>
      </c>
      <c r="D78" s="321" t="s">
        <v>327</v>
      </c>
      <c r="E78" s="177">
        <v>40</v>
      </c>
      <c r="F78" s="177"/>
      <c r="G78" s="430"/>
      <c r="H78" s="177"/>
      <c r="I78" s="387"/>
      <c r="J78" s="176"/>
      <c r="K78" s="177"/>
      <c r="L78" s="403"/>
      <c r="M78" s="176"/>
      <c r="N78" s="332"/>
      <c r="O78" s="177"/>
      <c r="P78" s="184"/>
      <c r="Q78" s="520"/>
      <c r="R78" s="520"/>
      <c r="S78" s="521"/>
      <c r="T78" s="177"/>
      <c r="U78" s="177"/>
      <c r="V78" s="176"/>
      <c r="W78" s="177"/>
      <c r="X78" s="177"/>
      <c r="Y78" s="176"/>
      <c r="Z78" s="332">
        <v>40</v>
      </c>
      <c r="AA78" s="179"/>
      <c r="AB78" s="181"/>
      <c r="AC78" s="176"/>
      <c r="AD78" s="184"/>
      <c r="AE78" s="177"/>
      <c r="AF78" s="179"/>
      <c r="AG78" s="181"/>
      <c r="AH78" s="219"/>
      <c r="AI78" s="184"/>
      <c r="AJ78" s="332"/>
      <c r="AK78" s="179"/>
      <c r="AL78" s="181"/>
      <c r="AM78" s="219"/>
      <c r="AN78" s="184"/>
      <c r="AO78" s="186"/>
      <c r="AP78" s="179"/>
      <c r="AQ78" s="181"/>
      <c r="AR78" s="219"/>
      <c r="AS78" s="184"/>
      <c r="AT78" s="177"/>
      <c r="AU78" s="183"/>
      <c r="AV78" s="181"/>
      <c r="AW78" s="219"/>
      <c r="AX78" s="184"/>
      <c r="AY78" s="177"/>
      <c r="AZ78" s="178"/>
      <c r="BA78" s="184"/>
      <c r="BB78" s="311"/>
    </row>
    <row r="79" spans="1:54" ht="45.75" customHeight="1" thickBot="1">
      <c r="A79" s="681"/>
      <c r="B79" s="612"/>
      <c r="C79" s="681"/>
      <c r="D79" s="322" t="s">
        <v>43</v>
      </c>
      <c r="E79" s="177">
        <v>40</v>
      </c>
      <c r="F79" s="177"/>
      <c r="G79" s="430"/>
      <c r="H79" s="177"/>
      <c r="I79" s="387"/>
      <c r="J79" s="176"/>
      <c r="K79" s="177"/>
      <c r="L79" s="403"/>
      <c r="M79" s="176"/>
      <c r="N79" s="332"/>
      <c r="O79" s="177"/>
      <c r="P79" s="184"/>
      <c r="Q79" s="520"/>
      <c r="R79" s="520"/>
      <c r="S79" s="521"/>
      <c r="T79" s="177"/>
      <c r="U79" s="177"/>
      <c r="V79" s="176"/>
      <c r="W79" s="177"/>
      <c r="X79" s="177"/>
      <c r="Y79" s="176"/>
      <c r="Z79" s="332">
        <v>40</v>
      </c>
      <c r="AA79" s="179"/>
      <c r="AB79" s="181"/>
      <c r="AC79" s="176"/>
      <c r="AD79" s="184"/>
      <c r="AE79" s="177"/>
      <c r="AF79" s="179"/>
      <c r="AG79" s="181"/>
      <c r="AH79" s="219"/>
      <c r="AI79" s="184"/>
      <c r="AJ79" s="332"/>
      <c r="AK79" s="179"/>
      <c r="AL79" s="181"/>
      <c r="AM79" s="219"/>
      <c r="AN79" s="184"/>
      <c r="AO79" s="186"/>
      <c r="AP79" s="179"/>
      <c r="AQ79" s="181"/>
      <c r="AR79" s="219"/>
      <c r="AS79" s="184"/>
      <c r="AT79" s="177"/>
      <c r="AU79" s="183"/>
      <c r="AV79" s="181"/>
      <c r="AW79" s="219"/>
      <c r="AX79" s="184"/>
      <c r="AY79" s="177"/>
      <c r="AZ79" s="178"/>
      <c r="BA79" s="184"/>
      <c r="BB79" s="311"/>
    </row>
    <row r="80" spans="1:54" ht="16.5" customHeight="1" thickBot="1">
      <c r="A80" s="612"/>
      <c r="B80" s="322" t="s">
        <v>307</v>
      </c>
      <c r="C80" s="710"/>
      <c r="D80" s="322" t="s">
        <v>43</v>
      </c>
      <c r="E80" s="177">
        <f>E79/100*15</f>
        <v>6</v>
      </c>
      <c r="F80" s="177"/>
      <c r="G80" s="430"/>
      <c r="H80" s="177"/>
      <c r="I80" s="387"/>
      <c r="J80" s="176"/>
      <c r="K80" s="177"/>
      <c r="L80" s="403"/>
      <c r="M80" s="176"/>
      <c r="N80" s="332"/>
      <c r="O80" s="177"/>
      <c r="P80" s="184"/>
      <c r="Q80" s="520"/>
      <c r="R80" s="520"/>
      <c r="S80" s="521"/>
      <c r="T80" s="177"/>
      <c r="U80" s="177"/>
      <c r="V80" s="176"/>
      <c r="W80" s="177"/>
      <c r="X80" s="177"/>
      <c r="Y80" s="176"/>
      <c r="Z80" s="332">
        <f>Z79/100*15</f>
        <v>6</v>
      </c>
      <c r="AA80" s="179"/>
      <c r="AB80" s="181"/>
      <c r="AC80" s="176"/>
      <c r="AD80" s="184"/>
      <c r="AE80" s="177"/>
      <c r="AF80" s="179"/>
      <c r="AG80" s="181"/>
      <c r="AH80" s="219"/>
      <c r="AI80" s="184"/>
      <c r="AJ80" s="332"/>
      <c r="AK80" s="179"/>
      <c r="AL80" s="181"/>
      <c r="AM80" s="219"/>
      <c r="AN80" s="184"/>
      <c r="AO80" s="186"/>
      <c r="AP80" s="179"/>
      <c r="AQ80" s="181"/>
      <c r="AR80" s="219"/>
      <c r="AS80" s="184"/>
      <c r="AT80" s="177"/>
      <c r="AU80" s="183"/>
      <c r="AV80" s="181"/>
      <c r="AW80" s="219"/>
      <c r="AX80" s="184"/>
      <c r="AY80" s="177"/>
      <c r="AZ80" s="178"/>
      <c r="BA80" s="184"/>
      <c r="BB80" s="311"/>
    </row>
    <row r="81" spans="1:54" ht="16.5" customHeight="1">
      <c r="A81" s="611" t="s">
        <v>332</v>
      </c>
      <c r="B81" s="611" t="s">
        <v>333</v>
      </c>
      <c r="C81" s="611" t="s">
        <v>334</v>
      </c>
      <c r="D81" s="611" t="s">
        <v>327</v>
      </c>
      <c r="E81" s="742">
        <v>150</v>
      </c>
      <c r="F81" s="720"/>
      <c r="G81" s="717"/>
      <c r="H81" s="720"/>
      <c r="I81" s="723"/>
      <c r="J81" s="720"/>
      <c r="K81" s="720"/>
      <c r="L81" s="720"/>
      <c r="M81" s="720"/>
      <c r="N81" s="720"/>
      <c r="O81" s="720"/>
      <c r="P81" s="720"/>
      <c r="Q81" s="745"/>
      <c r="R81" s="745"/>
      <c r="S81" s="745"/>
      <c r="T81" s="720"/>
      <c r="U81" s="720"/>
      <c r="V81" s="720"/>
      <c r="W81" s="720"/>
      <c r="X81" s="720"/>
      <c r="Y81" s="720"/>
      <c r="Z81" s="720"/>
      <c r="AA81" s="720"/>
      <c r="AB81" s="720"/>
      <c r="AC81" s="720"/>
      <c r="AD81" s="720"/>
      <c r="AE81" s="720"/>
      <c r="AF81" s="720"/>
      <c r="AG81" s="720"/>
      <c r="AH81" s="720"/>
      <c r="AI81" s="720"/>
      <c r="AJ81" s="720"/>
      <c r="AK81" s="720"/>
      <c r="AL81" s="720"/>
      <c r="AM81" s="720"/>
      <c r="AN81" s="720"/>
      <c r="AO81" s="720"/>
      <c r="AP81" s="720"/>
      <c r="AQ81" s="720"/>
      <c r="AR81" s="720"/>
      <c r="AS81" s="720"/>
      <c r="AT81" s="720"/>
      <c r="AU81" s="720"/>
      <c r="AV81" s="720"/>
      <c r="AW81" s="720"/>
      <c r="AX81" s="720"/>
      <c r="AY81" s="742">
        <v>150</v>
      </c>
      <c r="AZ81" s="720"/>
      <c r="BA81" s="720"/>
      <c r="BB81" s="311"/>
    </row>
    <row r="82" spans="1:54" ht="16.5" customHeight="1">
      <c r="A82" s="681"/>
      <c r="B82" s="681"/>
      <c r="C82" s="681"/>
      <c r="D82" s="681"/>
      <c r="E82" s="743"/>
      <c r="F82" s="721"/>
      <c r="G82" s="718"/>
      <c r="H82" s="721"/>
      <c r="I82" s="724"/>
      <c r="J82" s="721"/>
      <c r="K82" s="721"/>
      <c r="L82" s="721"/>
      <c r="M82" s="721"/>
      <c r="N82" s="721"/>
      <c r="O82" s="721"/>
      <c r="P82" s="721"/>
      <c r="Q82" s="746"/>
      <c r="R82" s="746"/>
      <c r="S82" s="746"/>
      <c r="T82" s="721"/>
      <c r="U82" s="721"/>
      <c r="V82" s="721"/>
      <c r="W82" s="721"/>
      <c r="X82" s="721"/>
      <c r="Y82" s="721"/>
      <c r="Z82" s="721"/>
      <c r="AA82" s="721"/>
      <c r="AB82" s="721"/>
      <c r="AC82" s="721"/>
      <c r="AD82" s="721"/>
      <c r="AE82" s="721"/>
      <c r="AF82" s="721"/>
      <c r="AG82" s="721"/>
      <c r="AH82" s="721"/>
      <c r="AI82" s="721"/>
      <c r="AJ82" s="721"/>
      <c r="AK82" s="721"/>
      <c r="AL82" s="721"/>
      <c r="AM82" s="721"/>
      <c r="AN82" s="721"/>
      <c r="AO82" s="721"/>
      <c r="AP82" s="721"/>
      <c r="AQ82" s="721"/>
      <c r="AR82" s="721"/>
      <c r="AS82" s="721"/>
      <c r="AT82" s="721"/>
      <c r="AU82" s="721"/>
      <c r="AV82" s="721"/>
      <c r="AW82" s="721"/>
      <c r="AX82" s="721"/>
      <c r="AY82" s="743"/>
      <c r="AZ82" s="721"/>
      <c r="BA82" s="721"/>
      <c r="BB82" s="311"/>
    </row>
    <row r="83" spans="1:54" ht="16.5" customHeight="1">
      <c r="A83" s="681"/>
      <c r="B83" s="681"/>
      <c r="C83" s="681"/>
      <c r="D83" s="681"/>
      <c r="E83" s="743"/>
      <c r="F83" s="721"/>
      <c r="G83" s="718"/>
      <c r="H83" s="721"/>
      <c r="I83" s="724"/>
      <c r="J83" s="721"/>
      <c r="K83" s="721"/>
      <c r="L83" s="721"/>
      <c r="M83" s="721"/>
      <c r="N83" s="721"/>
      <c r="O83" s="721"/>
      <c r="P83" s="721"/>
      <c r="Q83" s="746"/>
      <c r="R83" s="746"/>
      <c r="S83" s="746"/>
      <c r="T83" s="721"/>
      <c r="U83" s="721"/>
      <c r="V83" s="721"/>
      <c r="W83" s="721"/>
      <c r="X83" s="721"/>
      <c r="Y83" s="721"/>
      <c r="Z83" s="721"/>
      <c r="AA83" s="721"/>
      <c r="AB83" s="721"/>
      <c r="AC83" s="721"/>
      <c r="AD83" s="721"/>
      <c r="AE83" s="721"/>
      <c r="AF83" s="721"/>
      <c r="AG83" s="721"/>
      <c r="AH83" s="721"/>
      <c r="AI83" s="721"/>
      <c r="AJ83" s="721"/>
      <c r="AK83" s="721"/>
      <c r="AL83" s="721"/>
      <c r="AM83" s="721"/>
      <c r="AN83" s="721"/>
      <c r="AO83" s="721"/>
      <c r="AP83" s="721"/>
      <c r="AQ83" s="721"/>
      <c r="AR83" s="721"/>
      <c r="AS83" s="721"/>
      <c r="AT83" s="721"/>
      <c r="AU83" s="721"/>
      <c r="AV83" s="721"/>
      <c r="AW83" s="721"/>
      <c r="AX83" s="721"/>
      <c r="AY83" s="743"/>
      <c r="AZ83" s="721"/>
      <c r="BA83" s="721"/>
      <c r="BB83" s="311"/>
    </row>
    <row r="84" spans="1:54" ht="16.5" customHeight="1">
      <c r="A84" s="681"/>
      <c r="B84" s="681"/>
      <c r="C84" s="681"/>
      <c r="D84" s="681"/>
      <c r="E84" s="743"/>
      <c r="F84" s="721"/>
      <c r="G84" s="718"/>
      <c r="H84" s="721"/>
      <c r="I84" s="724"/>
      <c r="J84" s="721"/>
      <c r="K84" s="721"/>
      <c r="L84" s="721"/>
      <c r="M84" s="721"/>
      <c r="N84" s="721"/>
      <c r="O84" s="721"/>
      <c r="P84" s="721"/>
      <c r="Q84" s="746"/>
      <c r="R84" s="746"/>
      <c r="S84" s="746"/>
      <c r="T84" s="721"/>
      <c r="U84" s="721"/>
      <c r="V84" s="721"/>
      <c r="W84" s="721"/>
      <c r="X84" s="721"/>
      <c r="Y84" s="721"/>
      <c r="Z84" s="721"/>
      <c r="AA84" s="721"/>
      <c r="AB84" s="721"/>
      <c r="AC84" s="721"/>
      <c r="AD84" s="721"/>
      <c r="AE84" s="721"/>
      <c r="AF84" s="721"/>
      <c r="AG84" s="721"/>
      <c r="AH84" s="721"/>
      <c r="AI84" s="721"/>
      <c r="AJ84" s="721"/>
      <c r="AK84" s="721"/>
      <c r="AL84" s="721"/>
      <c r="AM84" s="721"/>
      <c r="AN84" s="721"/>
      <c r="AO84" s="721"/>
      <c r="AP84" s="721"/>
      <c r="AQ84" s="721"/>
      <c r="AR84" s="721"/>
      <c r="AS84" s="721"/>
      <c r="AT84" s="721"/>
      <c r="AU84" s="721"/>
      <c r="AV84" s="721"/>
      <c r="AW84" s="721"/>
      <c r="AX84" s="721"/>
      <c r="AY84" s="743"/>
      <c r="AZ84" s="721"/>
      <c r="BA84" s="721"/>
      <c r="BB84" s="311"/>
    </row>
    <row r="85" spans="1:54" ht="16.5" customHeight="1" thickBot="1">
      <c r="A85" s="681"/>
      <c r="B85" s="681"/>
      <c r="C85" s="681"/>
      <c r="D85" s="612"/>
      <c r="E85" s="744"/>
      <c r="F85" s="722"/>
      <c r="G85" s="719"/>
      <c r="H85" s="722"/>
      <c r="I85" s="725"/>
      <c r="J85" s="722"/>
      <c r="K85" s="722"/>
      <c r="L85" s="722"/>
      <c r="M85" s="722"/>
      <c r="N85" s="722"/>
      <c r="O85" s="722"/>
      <c r="P85" s="722"/>
      <c r="Q85" s="747"/>
      <c r="R85" s="747"/>
      <c r="S85" s="747"/>
      <c r="T85" s="722"/>
      <c r="U85" s="722"/>
      <c r="V85" s="722"/>
      <c r="W85" s="722"/>
      <c r="X85" s="722"/>
      <c r="Y85" s="722"/>
      <c r="Z85" s="722"/>
      <c r="AA85" s="722"/>
      <c r="AB85" s="722"/>
      <c r="AC85" s="722"/>
      <c r="AD85" s="722"/>
      <c r="AE85" s="722"/>
      <c r="AF85" s="722"/>
      <c r="AG85" s="722"/>
      <c r="AH85" s="722"/>
      <c r="AI85" s="722"/>
      <c r="AJ85" s="722"/>
      <c r="AK85" s="722"/>
      <c r="AL85" s="722"/>
      <c r="AM85" s="722"/>
      <c r="AN85" s="722"/>
      <c r="AO85" s="722"/>
      <c r="AP85" s="722"/>
      <c r="AQ85" s="722"/>
      <c r="AR85" s="722"/>
      <c r="AS85" s="722"/>
      <c r="AT85" s="722"/>
      <c r="AU85" s="722"/>
      <c r="AV85" s="722"/>
      <c r="AW85" s="722"/>
      <c r="AX85" s="722"/>
      <c r="AY85" s="744"/>
      <c r="AZ85" s="722"/>
      <c r="BA85" s="722"/>
      <c r="BB85" s="311"/>
    </row>
    <row r="86" spans="1:54" ht="16.5" customHeight="1" thickBot="1">
      <c r="A86" s="612"/>
      <c r="B86" s="612"/>
      <c r="C86" s="612"/>
      <c r="D86" s="322" t="s">
        <v>43</v>
      </c>
      <c r="E86" s="177">
        <v>150</v>
      </c>
      <c r="F86" s="177"/>
      <c r="G86" s="430"/>
      <c r="H86" s="177"/>
      <c r="I86" s="387"/>
      <c r="J86" s="176"/>
      <c r="K86" s="177"/>
      <c r="L86" s="403"/>
      <c r="M86" s="176"/>
      <c r="N86" s="332"/>
      <c r="O86" s="177"/>
      <c r="P86" s="184"/>
      <c r="Q86" s="520"/>
      <c r="R86" s="520"/>
      <c r="S86" s="521"/>
      <c r="T86" s="177"/>
      <c r="U86" s="177"/>
      <c r="V86" s="176"/>
      <c r="W86" s="177"/>
      <c r="X86" s="177"/>
      <c r="Y86" s="176"/>
      <c r="Z86" s="332"/>
      <c r="AA86" s="179"/>
      <c r="AB86" s="181"/>
      <c r="AC86" s="176"/>
      <c r="AD86" s="184"/>
      <c r="AE86" s="177"/>
      <c r="AF86" s="179"/>
      <c r="AG86" s="181"/>
      <c r="AH86" s="219"/>
      <c r="AI86" s="184"/>
      <c r="AJ86" s="332"/>
      <c r="AK86" s="179"/>
      <c r="AL86" s="181"/>
      <c r="AM86" s="219"/>
      <c r="AN86" s="184"/>
      <c r="AO86" s="186"/>
      <c r="AP86" s="179"/>
      <c r="AQ86" s="181"/>
      <c r="AR86" s="219"/>
      <c r="AS86" s="184"/>
      <c r="AT86" s="177"/>
      <c r="AU86" s="183"/>
      <c r="AV86" s="181"/>
      <c r="AW86" s="219"/>
      <c r="AX86" s="184"/>
      <c r="AY86" s="332">
        <v>150</v>
      </c>
      <c r="AZ86" s="178"/>
      <c r="BA86" s="184"/>
      <c r="BB86" s="311"/>
    </row>
    <row r="87" spans="1:54" ht="60" customHeight="1" thickBot="1">
      <c r="A87" s="611" t="s">
        <v>335</v>
      </c>
      <c r="B87" s="611" t="s">
        <v>336</v>
      </c>
      <c r="C87" s="611" t="s">
        <v>323</v>
      </c>
      <c r="D87" s="321" t="s">
        <v>327</v>
      </c>
      <c r="E87" s="177">
        <v>50</v>
      </c>
      <c r="F87" s="177"/>
      <c r="G87" s="430"/>
      <c r="H87" s="177"/>
      <c r="I87" s="387"/>
      <c r="J87" s="176"/>
      <c r="K87" s="177"/>
      <c r="L87" s="403"/>
      <c r="M87" s="176"/>
      <c r="N87" s="332"/>
      <c r="O87" s="177"/>
      <c r="P87" s="184"/>
      <c r="Q87" s="520"/>
      <c r="R87" s="520"/>
      <c r="S87" s="521"/>
      <c r="T87" s="177"/>
      <c r="U87" s="177"/>
      <c r="V87" s="176"/>
      <c r="W87" s="177"/>
      <c r="X87" s="177"/>
      <c r="Y87" s="176"/>
      <c r="Z87" s="332"/>
      <c r="AA87" s="179"/>
      <c r="AB87" s="181"/>
      <c r="AC87" s="176"/>
      <c r="AD87" s="184"/>
      <c r="AE87" s="177"/>
      <c r="AF87" s="179"/>
      <c r="AG87" s="181"/>
      <c r="AH87" s="219"/>
      <c r="AI87" s="184"/>
      <c r="AJ87" s="332"/>
      <c r="AK87" s="179"/>
      <c r="AL87" s="181"/>
      <c r="AM87" s="219"/>
      <c r="AN87" s="184"/>
      <c r="AO87" s="186"/>
      <c r="AP87" s="179"/>
      <c r="AQ87" s="181"/>
      <c r="AR87" s="219"/>
      <c r="AS87" s="184"/>
      <c r="AT87" s="177"/>
      <c r="AU87" s="183"/>
      <c r="AV87" s="181"/>
      <c r="AW87" s="219"/>
      <c r="AX87" s="184"/>
      <c r="AY87" s="177"/>
      <c r="AZ87" s="178"/>
      <c r="BA87" s="184"/>
      <c r="BB87" s="311"/>
    </row>
    <row r="88" spans="1:54" ht="30" customHeight="1" thickBot="1">
      <c r="A88" s="612"/>
      <c r="B88" s="612"/>
      <c r="C88" s="612"/>
      <c r="D88" s="322" t="s">
        <v>43</v>
      </c>
      <c r="E88" s="177">
        <v>50</v>
      </c>
      <c r="F88" s="177"/>
      <c r="G88" s="430"/>
      <c r="H88" s="177"/>
      <c r="I88" s="387"/>
      <c r="J88" s="176"/>
      <c r="K88" s="177"/>
      <c r="L88" s="403"/>
      <c r="M88" s="176"/>
      <c r="N88" s="332"/>
      <c r="O88" s="177"/>
      <c r="P88" s="184"/>
      <c r="Q88" s="520"/>
      <c r="R88" s="520"/>
      <c r="S88" s="521"/>
      <c r="T88" s="177"/>
      <c r="U88" s="177"/>
      <c r="V88" s="176"/>
      <c r="W88" s="177"/>
      <c r="X88" s="177"/>
      <c r="Y88" s="176"/>
      <c r="Z88" s="332"/>
      <c r="AA88" s="179"/>
      <c r="AB88" s="181"/>
      <c r="AC88" s="176"/>
      <c r="AD88" s="184"/>
      <c r="AE88" s="177"/>
      <c r="AF88" s="179"/>
      <c r="AG88" s="181"/>
      <c r="AH88" s="219"/>
      <c r="AI88" s="184"/>
      <c r="AJ88" s="332"/>
      <c r="AK88" s="179"/>
      <c r="AL88" s="181"/>
      <c r="AM88" s="219"/>
      <c r="AN88" s="184"/>
      <c r="AO88" s="186"/>
      <c r="AP88" s="179"/>
      <c r="AQ88" s="181"/>
      <c r="AR88" s="219"/>
      <c r="AS88" s="184"/>
      <c r="AT88" s="177"/>
      <c r="AU88" s="183"/>
      <c r="AV88" s="181"/>
      <c r="AW88" s="219"/>
      <c r="AX88" s="184"/>
      <c r="AY88" s="177">
        <v>5</v>
      </c>
      <c r="AZ88" s="178"/>
      <c r="BA88" s="184"/>
      <c r="BB88" s="311"/>
    </row>
    <row r="89" spans="1:54" ht="34.5" customHeight="1" thickBot="1">
      <c r="A89" s="715" t="s">
        <v>339</v>
      </c>
      <c r="B89" s="611" t="s">
        <v>337</v>
      </c>
      <c r="C89" s="611" t="s">
        <v>338</v>
      </c>
      <c r="D89" s="321" t="s">
        <v>327</v>
      </c>
      <c r="E89" s="177">
        <v>50</v>
      </c>
      <c r="F89" s="410">
        <f>O89</f>
        <v>45</v>
      </c>
      <c r="G89" s="452">
        <f t="shared" ref="G89:G90" si="7">F89/E89</f>
        <v>0.9</v>
      </c>
      <c r="H89" s="177"/>
      <c r="I89" s="387"/>
      <c r="J89" s="176"/>
      <c r="K89" s="177"/>
      <c r="L89" s="403"/>
      <c r="M89" s="176"/>
      <c r="N89" s="332">
        <v>45</v>
      </c>
      <c r="O89" s="410">
        <v>45</v>
      </c>
      <c r="P89" s="184">
        <v>1</v>
      </c>
      <c r="Q89" s="520"/>
      <c r="R89" s="520"/>
      <c r="S89" s="521"/>
      <c r="T89" s="177"/>
      <c r="U89" s="177"/>
      <c r="V89" s="176"/>
      <c r="W89" s="177"/>
      <c r="X89" s="177"/>
      <c r="Y89" s="176"/>
      <c r="Z89" s="332"/>
      <c r="AA89" s="179"/>
      <c r="AB89" s="181"/>
      <c r="AC89" s="176"/>
      <c r="AD89" s="184"/>
      <c r="AE89" s="177"/>
      <c r="AF89" s="179"/>
      <c r="AG89" s="181"/>
      <c r="AH89" s="219"/>
      <c r="AI89" s="184"/>
      <c r="AJ89" s="332"/>
      <c r="AK89" s="179"/>
      <c r="AL89" s="181"/>
      <c r="AM89" s="219"/>
      <c r="AN89" s="184"/>
      <c r="AO89" s="186"/>
      <c r="AP89" s="179"/>
      <c r="AQ89" s="181"/>
      <c r="AR89" s="219"/>
      <c r="AS89" s="184"/>
      <c r="AT89" s="177"/>
      <c r="AU89" s="183"/>
      <c r="AV89" s="181"/>
      <c r="AW89" s="219"/>
      <c r="AX89" s="184"/>
      <c r="AY89" s="177">
        <v>5</v>
      </c>
      <c r="AZ89" s="178"/>
      <c r="BA89" s="184"/>
      <c r="BB89" s="311"/>
    </row>
    <row r="90" spans="1:54" ht="36" customHeight="1" thickBot="1">
      <c r="A90" s="716"/>
      <c r="B90" s="612"/>
      <c r="C90" s="612"/>
      <c r="D90" s="322" t="s">
        <v>43</v>
      </c>
      <c r="E90" s="177">
        <v>50</v>
      </c>
      <c r="F90" s="410">
        <f>O90</f>
        <v>45</v>
      </c>
      <c r="G90" s="452">
        <f t="shared" si="7"/>
        <v>0.9</v>
      </c>
      <c r="H90" s="177"/>
      <c r="I90" s="387"/>
      <c r="J90" s="176"/>
      <c r="K90" s="177"/>
      <c r="L90" s="403"/>
      <c r="M90" s="176"/>
      <c r="N90" s="332">
        <v>45</v>
      </c>
      <c r="O90" s="177">
        <v>45</v>
      </c>
      <c r="P90" s="184">
        <f>O90/N90</f>
        <v>1</v>
      </c>
      <c r="Q90" s="520"/>
      <c r="R90" s="520"/>
      <c r="S90" s="521"/>
      <c r="T90" s="177"/>
      <c r="U90" s="177"/>
      <c r="V90" s="176"/>
      <c r="W90" s="177"/>
      <c r="X90" s="177"/>
      <c r="Y90" s="176"/>
      <c r="Z90" s="332"/>
      <c r="AA90" s="179"/>
      <c r="AB90" s="181"/>
      <c r="AC90" s="176"/>
      <c r="AD90" s="184"/>
      <c r="AE90" s="177"/>
      <c r="AF90" s="179"/>
      <c r="AG90" s="181"/>
      <c r="AH90" s="219"/>
      <c r="AI90" s="184"/>
      <c r="AJ90" s="332"/>
      <c r="AK90" s="179"/>
      <c r="AL90" s="181"/>
      <c r="AM90" s="219"/>
      <c r="AN90" s="184"/>
      <c r="AO90" s="186"/>
      <c r="AP90" s="179"/>
      <c r="AQ90" s="181"/>
      <c r="AR90" s="219"/>
      <c r="AS90" s="184"/>
      <c r="AT90" s="177"/>
      <c r="AU90" s="183"/>
      <c r="AV90" s="181"/>
      <c r="AW90" s="219"/>
      <c r="AX90" s="184"/>
      <c r="AY90" s="177">
        <v>5</v>
      </c>
      <c r="AZ90" s="178"/>
      <c r="BA90" s="184"/>
      <c r="BB90" s="311"/>
    </row>
    <row r="91" spans="1:54" ht="34.5" customHeight="1" thickBot="1">
      <c r="A91" s="715" t="s">
        <v>342</v>
      </c>
      <c r="B91" s="611" t="s">
        <v>340</v>
      </c>
      <c r="C91" s="611" t="s">
        <v>341</v>
      </c>
      <c r="D91" s="321" t="s">
        <v>327</v>
      </c>
      <c r="E91" s="177">
        <v>30</v>
      </c>
      <c r="F91" s="177"/>
      <c r="G91" s="430"/>
      <c r="H91" s="177"/>
      <c r="I91" s="387"/>
      <c r="J91" s="176"/>
      <c r="K91" s="177"/>
      <c r="L91" s="403"/>
      <c r="M91" s="176"/>
      <c r="N91" s="332"/>
      <c r="O91" s="177"/>
      <c r="P91" s="184"/>
      <c r="Q91" s="520"/>
      <c r="R91" s="520"/>
      <c r="S91" s="521"/>
      <c r="T91" s="177"/>
      <c r="U91" s="177"/>
      <c r="V91" s="176"/>
      <c r="W91" s="177"/>
      <c r="X91" s="177"/>
      <c r="Y91" s="176"/>
      <c r="Z91" s="332"/>
      <c r="AA91" s="179"/>
      <c r="AB91" s="181"/>
      <c r="AC91" s="176"/>
      <c r="AD91" s="184"/>
      <c r="AE91" s="177"/>
      <c r="AF91" s="179"/>
      <c r="AG91" s="181"/>
      <c r="AH91" s="219"/>
      <c r="AI91" s="184"/>
      <c r="AJ91" s="332">
        <v>30</v>
      </c>
      <c r="AK91" s="179"/>
      <c r="AL91" s="181"/>
      <c r="AM91" s="219"/>
      <c r="AN91" s="184"/>
      <c r="AO91" s="186"/>
      <c r="AP91" s="179"/>
      <c r="AQ91" s="181"/>
      <c r="AR91" s="219"/>
      <c r="AS91" s="184"/>
      <c r="AT91" s="177"/>
      <c r="AU91" s="183"/>
      <c r="AV91" s="181"/>
      <c r="AW91" s="219"/>
      <c r="AX91" s="184"/>
      <c r="AY91" s="177"/>
      <c r="AZ91" s="178"/>
      <c r="BA91" s="184"/>
      <c r="BB91" s="311"/>
    </row>
    <row r="92" spans="1:54" ht="28.5" customHeight="1" thickBot="1">
      <c r="A92" s="716"/>
      <c r="B92" s="612"/>
      <c r="C92" s="612"/>
      <c r="D92" s="322" t="s">
        <v>43</v>
      </c>
      <c r="E92" s="177">
        <v>30</v>
      </c>
      <c r="F92" s="177"/>
      <c r="G92" s="430"/>
      <c r="H92" s="177"/>
      <c r="I92" s="387"/>
      <c r="J92" s="176"/>
      <c r="K92" s="177"/>
      <c r="L92" s="403"/>
      <c r="M92" s="176"/>
      <c r="N92" s="332"/>
      <c r="O92" s="177"/>
      <c r="P92" s="184"/>
      <c r="Q92" s="520"/>
      <c r="R92" s="520"/>
      <c r="S92" s="521"/>
      <c r="T92" s="177"/>
      <c r="U92" s="177"/>
      <c r="V92" s="176"/>
      <c r="W92" s="177"/>
      <c r="X92" s="177"/>
      <c r="Y92" s="176"/>
      <c r="Z92" s="332"/>
      <c r="AA92" s="179"/>
      <c r="AB92" s="181"/>
      <c r="AC92" s="176"/>
      <c r="AD92" s="184"/>
      <c r="AE92" s="177"/>
      <c r="AF92" s="179"/>
      <c r="AG92" s="181"/>
      <c r="AH92" s="219"/>
      <c r="AI92" s="184"/>
      <c r="AJ92" s="332">
        <v>30</v>
      </c>
      <c r="AK92" s="179"/>
      <c r="AL92" s="181"/>
      <c r="AM92" s="219"/>
      <c r="AN92" s="184"/>
      <c r="AO92" s="186"/>
      <c r="AP92" s="179"/>
      <c r="AQ92" s="181"/>
      <c r="AR92" s="219"/>
      <c r="AS92" s="184"/>
      <c r="AT92" s="177"/>
      <c r="AU92" s="183"/>
      <c r="AV92" s="181"/>
      <c r="AW92" s="219"/>
      <c r="AX92" s="184"/>
      <c r="AY92" s="177"/>
      <c r="AZ92" s="178"/>
      <c r="BA92" s="184"/>
      <c r="BB92" s="311"/>
    </row>
    <row r="93" spans="1:54" ht="47.25" customHeight="1" thickBot="1">
      <c r="A93" s="715" t="s">
        <v>345</v>
      </c>
      <c r="B93" s="611" t="s">
        <v>343</v>
      </c>
      <c r="C93" s="611" t="s">
        <v>344</v>
      </c>
      <c r="D93" s="321" t="s">
        <v>327</v>
      </c>
      <c r="E93" s="177">
        <v>200</v>
      </c>
      <c r="F93" s="177"/>
      <c r="G93" s="430"/>
      <c r="H93" s="177"/>
      <c r="I93" s="387"/>
      <c r="J93" s="176"/>
      <c r="K93" s="177"/>
      <c r="L93" s="403"/>
      <c r="M93" s="176"/>
      <c r="N93" s="332"/>
      <c r="O93" s="177"/>
      <c r="P93" s="184"/>
      <c r="Q93" s="520"/>
      <c r="R93" s="520"/>
      <c r="S93" s="521"/>
      <c r="T93" s="177"/>
      <c r="U93" s="177"/>
      <c r="V93" s="176"/>
      <c r="W93" s="177"/>
      <c r="X93" s="177"/>
      <c r="Y93" s="176"/>
      <c r="Z93" s="332"/>
      <c r="AA93" s="179"/>
      <c r="AB93" s="181"/>
      <c r="AC93" s="176"/>
      <c r="AD93" s="184"/>
      <c r="AE93" s="177"/>
      <c r="AF93" s="179"/>
      <c r="AG93" s="181"/>
      <c r="AH93" s="219"/>
      <c r="AI93" s="184"/>
      <c r="AJ93" s="332">
        <v>200</v>
      </c>
      <c r="AK93" s="179"/>
      <c r="AL93" s="181"/>
      <c r="AM93" s="219"/>
      <c r="AN93" s="184"/>
      <c r="AO93" s="186"/>
      <c r="AP93" s="179"/>
      <c r="AQ93" s="181"/>
      <c r="AR93" s="219"/>
      <c r="AS93" s="184"/>
      <c r="AT93" s="177"/>
      <c r="AU93" s="183"/>
      <c r="AV93" s="181"/>
      <c r="AW93" s="219"/>
      <c r="AX93" s="184"/>
      <c r="AY93" s="177"/>
      <c r="AZ93" s="178"/>
      <c r="BA93" s="184"/>
      <c r="BB93" s="311"/>
    </row>
    <row r="94" spans="1:54" ht="38.25" customHeight="1" thickBot="1">
      <c r="A94" s="734"/>
      <c r="B94" s="735"/>
      <c r="C94" s="735"/>
      <c r="D94" s="322" t="s">
        <v>43</v>
      </c>
      <c r="E94" s="177">
        <v>200</v>
      </c>
      <c r="F94" s="177"/>
      <c r="G94" s="430"/>
      <c r="H94" s="177"/>
      <c r="I94" s="387"/>
      <c r="J94" s="176"/>
      <c r="K94" s="177"/>
      <c r="L94" s="403"/>
      <c r="M94" s="176"/>
      <c r="N94" s="332"/>
      <c r="O94" s="177"/>
      <c r="P94" s="184"/>
      <c r="Q94" s="520"/>
      <c r="R94" s="520"/>
      <c r="S94" s="521"/>
      <c r="T94" s="177"/>
      <c r="U94" s="177"/>
      <c r="V94" s="176"/>
      <c r="W94" s="177"/>
      <c r="X94" s="177"/>
      <c r="Y94" s="176"/>
      <c r="Z94" s="332"/>
      <c r="AA94" s="179"/>
      <c r="AB94" s="181"/>
      <c r="AC94" s="176"/>
      <c r="AD94" s="184"/>
      <c r="AE94" s="177"/>
      <c r="AF94" s="179"/>
      <c r="AG94" s="181"/>
      <c r="AH94" s="219"/>
      <c r="AI94" s="184"/>
      <c r="AJ94" s="332">
        <v>200</v>
      </c>
      <c r="AK94" s="179"/>
      <c r="AL94" s="181"/>
      <c r="AM94" s="219"/>
      <c r="AN94" s="184"/>
      <c r="AO94" s="186"/>
      <c r="AP94" s="179"/>
      <c r="AQ94" s="181"/>
      <c r="AR94" s="219"/>
      <c r="AS94" s="184"/>
      <c r="AT94" s="177"/>
      <c r="AU94" s="183"/>
      <c r="AV94" s="181"/>
      <c r="AW94" s="219"/>
      <c r="AX94" s="184"/>
      <c r="AY94" s="177"/>
      <c r="AZ94" s="178"/>
      <c r="BA94" s="184"/>
      <c r="BB94" s="311"/>
    </row>
    <row r="95" spans="1:54" ht="38.25" hidden="1" customHeight="1" thickBot="1">
      <c r="A95" s="711" t="s">
        <v>346</v>
      </c>
      <c r="B95" s="712"/>
      <c r="C95" s="712"/>
      <c r="D95" s="325" t="s">
        <v>327</v>
      </c>
      <c r="E95" s="177"/>
      <c r="F95" s="177"/>
      <c r="G95" s="430"/>
      <c r="H95" s="177"/>
      <c r="I95" s="387"/>
      <c r="J95" s="176"/>
      <c r="K95" s="177"/>
      <c r="L95" s="403"/>
      <c r="M95" s="176"/>
      <c r="N95" s="332"/>
      <c r="O95" s="177"/>
      <c r="P95" s="184"/>
      <c r="Q95" s="520"/>
      <c r="R95" s="520"/>
      <c r="S95" s="521"/>
      <c r="T95" s="177"/>
      <c r="U95" s="177"/>
      <c r="V95" s="176"/>
      <c r="W95" s="177"/>
      <c r="X95" s="177"/>
      <c r="Y95" s="176"/>
      <c r="Z95" s="332"/>
      <c r="AA95" s="179"/>
      <c r="AB95" s="181"/>
      <c r="AC95" s="176"/>
      <c r="AD95" s="184"/>
      <c r="AE95" s="177"/>
      <c r="AF95" s="179"/>
      <c r="AG95" s="181"/>
      <c r="AH95" s="219"/>
      <c r="AI95" s="184"/>
      <c r="AJ95" s="332"/>
      <c r="AK95" s="179"/>
      <c r="AL95" s="181"/>
      <c r="AM95" s="219"/>
      <c r="AN95" s="184"/>
      <c r="AO95" s="186"/>
      <c r="AP95" s="179"/>
      <c r="AQ95" s="181"/>
      <c r="AR95" s="219"/>
      <c r="AS95" s="184"/>
      <c r="AT95" s="177"/>
      <c r="AU95" s="183"/>
      <c r="AV95" s="181"/>
      <c r="AW95" s="219"/>
      <c r="AX95" s="184"/>
      <c r="AY95" s="177"/>
      <c r="AZ95" s="178"/>
      <c r="BA95" s="184"/>
      <c r="BB95" s="311"/>
    </row>
    <row r="96" spans="1:54" ht="38.25" hidden="1" customHeight="1" thickBot="1">
      <c r="A96" s="713"/>
      <c r="B96" s="714"/>
      <c r="C96" s="714"/>
      <c r="D96" s="325" t="s">
        <v>37</v>
      </c>
      <c r="E96" s="177"/>
      <c r="F96" s="177"/>
      <c r="G96" s="430"/>
      <c r="H96" s="177"/>
      <c r="I96" s="387"/>
      <c r="J96" s="176"/>
      <c r="K96" s="177"/>
      <c r="L96" s="403"/>
      <c r="M96" s="176"/>
      <c r="N96" s="332"/>
      <c r="O96" s="177"/>
      <c r="P96" s="184"/>
      <c r="Q96" s="520"/>
      <c r="R96" s="520"/>
      <c r="S96" s="521"/>
      <c r="T96" s="177"/>
      <c r="U96" s="177"/>
      <c r="V96" s="176"/>
      <c r="W96" s="177"/>
      <c r="X96" s="177"/>
      <c r="Y96" s="176"/>
      <c r="Z96" s="332"/>
      <c r="AA96" s="179"/>
      <c r="AB96" s="181"/>
      <c r="AC96" s="176"/>
      <c r="AD96" s="184"/>
      <c r="AE96" s="177"/>
      <c r="AF96" s="179"/>
      <c r="AG96" s="181"/>
      <c r="AH96" s="219"/>
      <c r="AI96" s="184"/>
      <c r="AJ96" s="332"/>
      <c r="AK96" s="179"/>
      <c r="AL96" s="181"/>
      <c r="AM96" s="219"/>
      <c r="AN96" s="184"/>
      <c r="AO96" s="186"/>
      <c r="AP96" s="179"/>
      <c r="AQ96" s="181"/>
      <c r="AR96" s="219"/>
      <c r="AS96" s="184"/>
      <c r="AT96" s="177"/>
      <c r="AU96" s="183"/>
      <c r="AV96" s="181"/>
      <c r="AW96" s="219"/>
      <c r="AX96" s="184"/>
      <c r="AY96" s="177"/>
      <c r="AZ96" s="178"/>
      <c r="BA96" s="184"/>
      <c r="BB96" s="311"/>
    </row>
    <row r="97" spans="1:54" ht="38.25" hidden="1" customHeight="1" thickBot="1">
      <c r="A97" s="713"/>
      <c r="B97" s="714"/>
      <c r="C97" s="714"/>
      <c r="D97" s="325" t="s">
        <v>2</v>
      </c>
      <c r="E97" s="177"/>
      <c r="F97" s="177"/>
      <c r="G97" s="430"/>
      <c r="H97" s="177"/>
      <c r="I97" s="387"/>
      <c r="J97" s="176"/>
      <c r="K97" s="177"/>
      <c r="L97" s="403"/>
      <c r="M97" s="176"/>
      <c r="N97" s="332"/>
      <c r="O97" s="177"/>
      <c r="P97" s="184"/>
      <c r="Q97" s="520"/>
      <c r="R97" s="520"/>
      <c r="S97" s="521"/>
      <c r="T97" s="177"/>
      <c r="U97" s="177"/>
      <c r="V97" s="176"/>
      <c r="W97" s="177"/>
      <c r="X97" s="177"/>
      <c r="Y97" s="176"/>
      <c r="Z97" s="332"/>
      <c r="AA97" s="179"/>
      <c r="AB97" s="181"/>
      <c r="AC97" s="176"/>
      <c r="AD97" s="184"/>
      <c r="AE97" s="177"/>
      <c r="AF97" s="179"/>
      <c r="AG97" s="181"/>
      <c r="AH97" s="219"/>
      <c r="AI97" s="184"/>
      <c r="AJ97" s="332"/>
      <c r="AK97" s="179"/>
      <c r="AL97" s="181"/>
      <c r="AM97" s="219"/>
      <c r="AN97" s="184"/>
      <c r="AO97" s="186"/>
      <c r="AP97" s="179"/>
      <c r="AQ97" s="181"/>
      <c r="AR97" s="219"/>
      <c r="AS97" s="184"/>
      <c r="AT97" s="177"/>
      <c r="AU97" s="183"/>
      <c r="AV97" s="181"/>
      <c r="AW97" s="219"/>
      <c r="AX97" s="184"/>
      <c r="AY97" s="177"/>
      <c r="AZ97" s="178"/>
      <c r="BA97" s="184"/>
      <c r="BB97" s="311"/>
    </row>
    <row r="98" spans="1:54" ht="38.25" hidden="1" customHeight="1" thickBot="1">
      <c r="A98" s="713"/>
      <c r="B98" s="714"/>
      <c r="C98" s="714"/>
      <c r="D98" s="325" t="s">
        <v>43</v>
      </c>
      <c r="E98" s="177"/>
      <c r="F98" s="177"/>
      <c r="G98" s="430"/>
      <c r="H98" s="177"/>
      <c r="I98" s="387"/>
      <c r="J98" s="176"/>
      <c r="K98" s="177"/>
      <c r="L98" s="403"/>
      <c r="M98" s="176"/>
      <c r="N98" s="332"/>
      <c r="O98" s="177"/>
      <c r="P98" s="184"/>
      <c r="Q98" s="520"/>
      <c r="R98" s="520"/>
      <c r="S98" s="521"/>
      <c r="T98" s="177"/>
      <c r="U98" s="177"/>
      <c r="V98" s="176"/>
      <c r="W98" s="177"/>
      <c r="X98" s="177"/>
      <c r="Y98" s="176"/>
      <c r="Z98" s="332"/>
      <c r="AA98" s="179"/>
      <c r="AB98" s="181"/>
      <c r="AC98" s="176"/>
      <c r="AD98" s="184"/>
      <c r="AE98" s="177"/>
      <c r="AF98" s="179"/>
      <c r="AG98" s="181"/>
      <c r="AH98" s="219"/>
      <c r="AI98" s="184"/>
      <c r="AJ98" s="332"/>
      <c r="AK98" s="179"/>
      <c r="AL98" s="181"/>
      <c r="AM98" s="219"/>
      <c r="AN98" s="184"/>
      <c r="AO98" s="186"/>
      <c r="AP98" s="179"/>
      <c r="AQ98" s="181"/>
      <c r="AR98" s="219"/>
      <c r="AS98" s="184"/>
      <c r="AT98" s="177"/>
      <c r="AU98" s="183"/>
      <c r="AV98" s="181"/>
      <c r="AW98" s="219"/>
      <c r="AX98" s="184"/>
      <c r="AY98" s="177"/>
      <c r="AZ98" s="178"/>
      <c r="BA98" s="184"/>
      <c r="BB98" s="311"/>
    </row>
    <row r="99" spans="1:54" ht="38.25" hidden="1" customHeight="1">
      <c r="A99" s="323"/>
      <c r="B99" s="324"/>
      <c r="C99" s="324"/>
      <c r="D99" s="324"/>
      <c r="E99" s="177"/>
      <c r="F99" s="177"/>
      <c r="G99" s="430"/>
      <c r="H99" s="177"/>
      <c r="I99" s="387"/>
      <c r="J99" s="176"/>
      <c r="K99" s="177"/>
      <c r="L99" s="403"/>
      <c r="M99" s="176"/>
      <c r="N99" s="332"/>
      <c r="O99" s="177"/>
      <c r="P99" s="184"/>
      <c r="Q99" s="520"/>
      <c r="R99" s="520"/>
      <c r="S99" s="521"/>
      <c r="T99" s="177"/>
      <c r="U99" s="177"/>
      <c r="V99" s="176"/>
      <c r="W99" s="177"/>
      <c r="X99" s="177"/>
      <c r="Y99" s="176"/>
      <c r="Z99" s="332"/>
      <c r="AA99" s="179"/>
      <c r="AB99" s="181"/>
      <c r="AC99" s="176"/>
      <c r="AD99" s="184"/>
      <c r="AE99" s="177"/>
      <c r="AF99" s="179"/>
      <c r="AG99" s="181"/>
      <c r="AH99" s="219"/>
      <c r="AI99" s="184"/>
      <c r="AJ99" s="332"/>
      <c r="AK99" s="179"/>
      <c r="AL99" s="181"/>
      <c r="AM99" s="219"/>
      <c r="AN99" s="184"/>
      <c r="AO99" s="186"/>
      <c r="AP99" s="179"/>
      <c r="AQ99" s="181"/>
      <c r="AR99" s="219"/>
      <c r="AS99" s="184"/>
      <c r="AT99" s="177"/>
      <c r="AU99" s="183"/>
      <c r="AV99" s="181"/>
      <c r="AW99" s="219"/>
      <c r="AX99" s="184"/>
      <c r="AY99" s="177"/>
      <c r="AZ99" s="178"/>
      <c r="BA99" s="184"/>
      <c r="BB99" s="311"/>
    </row>
    <row r="100" spans="1:54" ht="72.75" hidden="1" customHeight="1" thickBot="1">
      <c r="A100" s="726" t="s">
        <v>307</v>
      </c>
      <c r="B100" s="727"/>
      <c r="C100" s="727"/>
      <c r="D100" s="325" t="s">
        <v>43</v>
      </c>
      <c r="E100" s="177"/>
      <c r="F100" s="177"/>
      <c r="G100" s="430"/>
      <c r="H100" s="177"/>
      <c r="I100" s="387"/>
      <c r="J100" s="176"/>
      <c r="K100" s="177"/>
      <c r="L100" s="403"/>
      <c r="M100" s="176"/>
      <c r="N100" s="332"/>
      <c r="O100" s="177"/>
      <c r="P100" s="184"/>
      <c r="Q100" s="520"/>
      <c r="R100" s="520"/>
      <c r="S100" s="521"/>
      <c r="T100" s="177"/>
      <c r="U100" s="177"/>
      <c r="V100" s="176"/>
      <c r="W100" s="177"/>
      <c r="X100" s="177"/>
      <c r="Y100" s="176"/>
      <c r="Z100" s="332"/>
      <c r="AA100" s="179"/>
      <c r="AB100" s="181"/>
      <c r="AC100" s="176"/>
      <c r="AD100" s="184"/>
      <c r="AE100" s="177"/>
      <c r="AF100" s="179"/>
      <c r="AG100" s="181"/>
      <c r="AH100" s="219"/>
      <c r="AI100" s="184"/>
      <c r="AJ100" s="332"/>
      <c r="AK100" s="179"/>
      <c r="AL100" s="181"/>
      <c r="AM100" s="219"/>
      <c r="AN100" s="184"/>
      <c r="AO100" s="186"/>
      <c r="AP100" s="179"/>
      <c r="AQ100" s="181"/>
      <c r="AR100" s="219"/>
      <c r="AS100" s="184"/>
      <c r="AT100" s="177"/>
      <c r="AU100" s="183"/>
      <c r="AV100" s="181"/>
      <c r="AW100" s="219"/>
      <c r="AX100" s="184"/>
      <c r="AY100" s="177"/>
      <c r="AZ100" s="178"/>
      <c r="BA100" s="184"/>
      <c r="BB100" s="311"/>
    </row>
    <row r="101" spans="1:54" ht="72.75" customHeight="1" thickBot="1">
      <c r="A101" s="487" t="s">
        <v>455</v>
      </c>
      <c r="B101" s="490" t="s">
        <v>456</v>
      </c>
      <c r="C101" s="489" t="s">
        <v>306</v>
      </c>
      <c r="D101" s="322" t="s">
        <v>43</v>
      </c>
      <c r="E101" s="479">
        <v>35</v>
      </c>
      <c r="F101" s="479"/>
      <c r="G101" s="488"/>
      <c r="H101" s="479"/>
      <c r="I101" s="480"/>
      <c r="J101" s="176"/>
      <c r="K101" s="479"/>
      <c r="L101" s="479"/>
      <c r="M101" s="176"/>
      <c r="N101" s="479"/>
      <c r="O101" s="479"/>
      <c r="P101" s="184"/>
      <c r="Q101" s="520"/>
      <c r="R101" s="520"/>
      <c r="S101" s="521"/>
      <c r="T101" s="479"/>
      <c r="U101" s="479"/>
      <c r="V101" s="176"/>
      <c r="W101" s="479"/>
      <c r="X101" s="479"/>
      <c r="Y101" s="176"/>
      <c r="Z101" s="479"/>
      <c r="AA101" s="179"/>
      <c r="AB101" s="181"/>
      <c r="AC101" s="176"/>
      <c r="AD101" s="184"/>
      <c r="AE101" s="479"/>
      <c r="AF101" s="179"/>
      <c r="AG101" s="181"/>
      <c r="AH101" s="219"/>
      <c r="AI101" s="184"/>
      <c r="AJ101" s="479"/>
      <c r="AK101" s="179"/>
      <c r="AL101" s="181"/>
      <c r="AM101" s="219"/>
      <c r="AN101" s="184"/>
      <c r="AO101" s="186"/>
      <c r="AP101" s="179"/>
      <c r="AQ101" s="181"/>
      <c r="AR101" s="219"/>
      <c r="AS101" s="184"/>
      <c r="AT101" s="479"/>
      <c r="AU101" s="183"/>
      <c r="AV101" s="181"/>
      <c r="AW101" s="219"/>
      <c r="AX101" s="184"/>
      <c r="AY101" s="479"/>
      <c r="AZ101" s="178"/>
      <c r="BA101" s="184"/>
      <c r="BB101" s="478"/>
    </row>
    <row r="102" spans="1:54" s="235" customFormat="1" ht="22.2" customHeight="1" thickBot="1">
      <c r="A102" s="619" t="s">
        <v>3</v>
      </c>
      <c r="B102" s="607" t="s">
        <v>347</v>
      </c>
      <c r="C102" s="607" t="s">
        <v>306</v>
      </c>
      <c r="D102" s="335" t="s">
        <v>41</v>
      </c>
      <c r="E102" s="157">
        <f>E104+E105</f>
        <v>306170.41068999999</v>
      </c>
      <c r="F102" s="157">
        <f>F104+F105</f>
        <v>9595.1</v>
      </c>
      <c r="G102" s="452">
        <f t="shared" ref="G102:G105" si="8">F102/E102</f>
        <v>3.1339083284945904E-2</v>
      </c>
      <c r="H102" s="157"/>
      <c r="I102" s="385"/>
      <c r="J102" s="199"/>
      <c r="K102" s="157"/>
      <c r="L102" s="157"/>
      <c r="M102" s="199"/>
      <c r="N102" s="157"/>
      <c r="O102" s="157"/>
      <c r="P102" s="202"/>
      <c r="Q102" s="517">
        <f>SUM(Q113+Q115+Q134)</f>
        <v>4762.6000000000004</v>
      </c>
      <c r="R102" s="517">
        <f>SUM(R113+R115+R134)</f>
        <v>4762.6000000000004</v>
      </c>
      <c r="S102" s="784">
        <f t="shared" ref="S102:S112" si="9">R102/Q102</f>
        <v>1</v>
      </c>
      <c r="T102" s="157"/>
      <c r="U102" s="157"/>
      <c r="V102" s="199"/>
      <c r="W102" s="157"/>
      <c r="X102" s="157"/>
      <c r="Y102" s="199"/>
      <c r="Z102" s="157"/>
      <c r="AA102" s="161"/>
      <c r="AB102" s="201"/>
      <c r="AC102" s="199"/>
      <c r="AD102" s="202"/>
      <c r="AE102" s="157"/>
      <c r="AF102" s="161"/>
      <c r="AG102" s="201"/>
      <c r="AH102" s="209"/>
      <c r="AI102" s="202"/>
      <c r="AJ102" s="157"/>
      <c r="AK102" s="161"/>
      <c r="AL102" s="201"/>
      <c r="AM102" s="209"/>
      <c r="AN102" s="202"/>
      <c r="AO102" s="210"/>
      <c r="AP102" s="162"/>
      <c r="AQ102" s="201"/>
      <c r="AR102" s="199"/>
      <c r="AS102" s="199"/>
      <c r="AT102" s="157"/>
      <c r="AU102" s="159"/>
      <c r="AV102" s="201"/>
      <c r="AW102" s="209"/>
      <c r="AX102" s="202"/>
      <c r="AY102" s="157">
        <f>AY104+AY105</f>
        <v>303.60000000000002</v>
      </c>
      <c r="AZ102" s="160"/>
      <c r="BA102" s="202"/>
      <c r="BB102" s="625"/>
    </row>
    <row r="103" spans="1:54" ht="31.8" hidden="1" thickBot="1">
      <c r="A103" s="620"/>
      <c r="B103" s="608"/>
      <c r="C103" s="608"/>
      <c r="D103" s="336" t="s">
        <v>37</v>
      </c>
      <c r="E103" s="225"/>
      <c r="F103" s="225"/>
      <c r="G103" s="452" t="e">
        <f t="shared" si="8"/>
        <v>#DIV/0!</v>
      </c>
      <c r="H103" s="225"/>
      <c r="I103" s="389"/>
      <c r="J103" s="230"/>
      <c r="K103" s="225"/>
      <c r="L103" s="404"/>
      <c r="M103" s="230"/>
      <c r="N103" s="333"/>
      <c r="O103" s="225"/>
      <c r="P103" s="226"/>
      <c r="Q103" s="526"/>
      <c r="R103" s="526"/>
      <c r="S103" s="784" t="e">
        <f t="shared" si="9"/>
        <v>#DIV/0!</v>
      </c>
      <c r="T103" s="225"/>
      <c r="U103" s="225"/>
      <c r="V103" s="230"/>
      <c r="W103" s="225"/>
      <c r="X103" s="225"/>
      <c r="Y103" s="230"/>
      <c r="Z103" s="333"/>
      <c r="AA103" s="227"/>
      <c r="AB103" s="228"/>
      <c r="AC103" s="230"/>
      <c r="AD103" s="226"/>
      <c r="AE103" s="225"/>
      <c r="AF103" s="227"/>
      <c r="AG103" s="228"/>
      <c r="AH103" s="231"/>
      <c r="AI103" s="226"/>
      <c r="AJ103" s="333"/>
      <c r="AK103" s="227"/>
      <c r="AL103" s="228"/>
      <c r="AM103" s="231"/>
      <c r="AN103" s="226"/>
      <c r="AO103" s="232"/>
      <c r="AP103" s="233"/>
      <c r="AQ103" s="228"/>
      <c r="AR103" s="225"/>
      <c r="AS103" s="225"/>
      <c r="AT103" s="225"/>
      <c r="AU103" s="229"/>
      <c r="AV103" s="228"/>
      <c r="AW103" s="231"/>
      <c r="AX103" s="226"/>
      <c r="AY103" s="333"/>
      <c r="AZ103" s="234"/>
      <c r="BA103" s="226"/>
      <c r="BB103" s="626"/>
    </row>
    <row r="104" spans="1:54" ht="31.2" customHeight="1" thickBot="1">
      <c r="A104" s="620"/>
      <c r="B104" s="608"/>
      <c r="C104" s="608"/>
      <c r="D104" s="336" t="s">
        <v>2</v>
      </c>
      <c r="E104" s="376">
        <f>E109</f>
        <v>0</v>
      </c>
      <c r="F104" s="376">
        <f>F109</f>
        <v>0</v>
      </c>
      <c r="G104" s="452"/>
      <c r="H104" s="166"/>
      <c r="I104" s="386"/>
      <c r="J104" s="167"/>
      <c r="K104" s="166"/>
      <c r="L104" s="166"/>
      <c r="M104" s="167"/>
      <c r="N104" s="166"/>
      <c r="O104" s="166"/>
      <c r="P104" s="211"/>
      <c r="Q104" s="518"/>
      <c r="R104" s="518"/>
      <c r="S104" s="784"/>
      <c r="T104" s="166"/>
      <c r="U104" s="166"/>
      <c r="V104" s="167"/>
      <c r="W104" s="166"/>
      <c r="X104" s="166"/>
      <c r="Y104" s="167"/>
      <c r="Z104" s="166"/>
      <c r="AA104" s="170"/>
      <c r="AB104" s="172"/>
      <c r="AC104" s="167"/>
      <c r="AD104" s="211"/>
      <c r="AE104" s="166"/>
      <c r="AF104" s="170"/>
      <c r="AG104" s="172"/>
      <c r="AH104" s="212"/>
      <c r="AI104" s="211"/>
      <c r="AJ104" s="166"/>
      <c r="AK104" s="170"/>
      <c r="AL104" s="172"/>
      <c r="AM104" s="212"/>
      <c r="AN104" s="211"/>
      <c r="AO104" s="175"/>
      <c r="AP104" s="198"/>
      <c r="AQ104" s="172"/>
      <c r="AR104" s="167"/>
      <c r="AS104" s="167"/>
      <c r="AT104" s="166"/>
      <c r="AU104" s="168"/>
      <c r="AV104" s="172"/>
      <c r="AW104" s="212"/>
      <c r="AX104" s="211"/>
      <c r="AY104" s="337">
        <v>0</v>
      </c>
      <c r="AZ104" s="169"/>
      <c r="BA104" s="211"/>
      <c r="BB104" s="626"/>
    </row>
    <row r="105" spans="1:54" ht="21.75" customHeight="1" thickBot="1">
      <c r="A105" s="620"/>
      <c r="B105" s="608"/>
      <c r="C105" s="608"/>
      <c r="D105" s="338" t="s">
        <v>43</v>
      </c>
      <c r="E105" s="376">
        <f>E110+E117+E128+E134+E137</f>
        <v>306170.41068999999</v>
      </c>
      <c r="F105" s="376">
        <f>F110+F117+F128+F134+F137</f>
        <v>9595.1</v>
      </c>
      <c r="G105" s="452">
        <f t="shared" si="8"/>
        <v>3.1339083284945904E-2</v>
      </c>
      <c r="H105" s="166"/>
      <c r="I105" s="386"/>
      <c r="J105" s="167"/>
      <c r="K105" s="166"/>
      <c r="L105" s="166"/>
      <c r="M105" s="167"/>
      <c r="N105" s="166"/>
      <c r="O105" s="166"/>
      <c r="P105" s="211"/>
      <c r="Q105" s="518"/>
      <c r="R105" s="518"/>
      <c r="S105" s="784"/>
      <c r="T105" s="166"/>
      <c r="U105" s="166"/>
      <c r="V105" s="167"/>
      <c r="W105" s="166"/>
      <c r="X105" s="166"/>
      <c r="Y105" s="167"/>
      <c r="Z105" s="166"/>
      <c r="AA105" s="170"/>
      <c r="AB105" s="172"/>
      <c r="AC105" s="167"/>
      <c r="AD105" s="211"/>
      <c r="AE105" s="166"/>
      <c r="AF105" s="170"/>
      <c r="AG105" s="172"/>
      <c r="AH105" s="212"/>
      <c r="AI105" s="211"/>
      <c r="AJ105" s="166"/>
      <c r="AK105" s="170"/>
      <c r="AL105" s="172"/>
      <c r="AM105" s="212"/>
      <c r="AN105" s="211"/>
      <c r="AO105" s="166"/>
      <c r="AP105" s="170"/>
      <c r="AQ105" s="172"/>
      <c r="AR105" s="212"/>
      <c r="AS105" s="211"/>
      <c r="AT105" s="166"/>
      <c r="AU105" s="170"/>
      <c r="AV105" s="172"/>
      <c r="AW105" s="212"/>
      <c r="AX105" s="211"/>
      <c r="AY105" s="337">
        <v>303.60000000000002</v>
      </c>
      <c r="AZ105" s="169"/>
      <c r="BA105" s="174"/>
      <c r="BB105" s="626"/>
    </row>
    <row r="106" spans="1:54" ht="30" hidden="1" customHeight="1">
      <c r="A106" s="620"/>
      <c r="B106" s="608"/>
      <c r="C106" s="608"/>
      <c r="D106" s="339" t="s">
        <v>276</v>
      </c>
      <c r="E106" s="177"/>
      <c r="F106" s="177"/>
      <c r="G106" s="430"/>
      <c r="H106" s="177"/>
      <c r="I106" s="387"/>
      <c r="J106" s="176"/>
      <c r="K106" s="177"/>
      <c r="L106" s="403"/>
      <c r="M106" s="176"/>
      <c r="N106" s="332"/>
      <c r="O106" s="177"/>
      <c r="P106" s="184"/>
      <c r="Q106" s="520"/>
      <c r="R106" s="520"/>
      <c r="S106" s="784"/>
      <c r="T106" s="177"/>
      <c r="U106" s="177"/>
      <c r="V106" s="176"/>
      <c r="W106" s="177"/>
      <c r="X106" s="177"/>
      <c r="Y106" s="176"/>
      <c r="Z106" s="332"/>
      <c r="AA106" s="179"/>
      <c r="AB106" s="181"/>
      <c r="AC106" s="176"/>
      <c r="AD106" s="184"/>
      <c r="AE106" s="177"/>
      <c r="AF106" s="179"/>
      <c r="AG106" s="181"/>
      <c r="AH106" s="219"/>
      <c r="AI106" s="184"/>
      <c r="AJ106" s="332"/>
      <c r="AK106" s="179"/>
      <c r="AL106" s="181"/>
      <c r="AM106" s="219"/>
      <c r="AN106" s="184"/>
      <c r="AO106" s="177"/>
      <c r="AP106" s="179"/>
      <c r="AQ106" s="181"/>
      <c r="AR106" s="219"/>
      <c r="AS106" s="184"/>
      <c r="AT106" s="177"/>
      <c r="AU106" s="183"/>
      <c r="AV106" s="181"/>
      <c r="AW106" s="219"/>
      <c r="AX106" s="184"/>
      <c r="AY106" s="332"/>
      <c r="AZ106" s="178"/>
      <c r="BA106" s="184"/>
      <c r="BB106" s="626"/>
    </row>
    <row r="107" spans="1:54" s="235" customFormat="1" ht="22.2" customHeight="1" thickBot="1">
      <c r="A107" s="619" t="s">
        <v>277</v>
      </c>
      <c r="B107" s="624" t="s">
        <v>348</v>
      </c>
      <c r="C107" s="624" t="s">
        <v>349</v>
      </c>
      <c r="D107" s="335" t="s">
        <v>41</v>
      </c>
      <c r="E107" s="157">
        <f>E109+E110</f>
        <v>1319.05</v>
      </c>
      <c r="F107" s="157">
        <f>F109+F110</f>
        <v>835.9</v>
      </c>
      <c r="G107" s="455"/>
      <c r="H107" s="157"/>
      <c r="I107" s="385"/>
      <c r="J107" s="199"/>
      <c r="K107" s="157"/>
      <c r="L107" s="157"/>
      <c r="M107" s="199"/>
      <c r="N107" s="157"/>
      <c r="O107" s="157"/>
      <c r="P107" s="202"/>
      <c r="Q107" s="517"/>
      <c r="R107" s="517"/>
      <c r="S107" s="784"/>
      <c r="T107" s="157"/>
      <c r="U107" s="157"/>
      <c r="V107" s="199"/>
      <c r="W107" s="157"/>
      <c r="X107" s="157"/>
      <c r="Y107" s="199"/>
      <c r="Z107" s="157"/>
      <c r="AA107" s="161"/>
      <c r="AB107" s="201"/>
      <c r="AC107" s="199"/>
      <c r="AD107" s="202"/>
      <c r="AE107" s="157"/>
      <c r="AF107" s="161"/>
      <c r="AG107" s="201"/>
      <c r="AH107" s="209"/>
      <c r="AI107" s="202"/>
      <c r="AJ107" s="157"/>
      <c r="AK107" s="161"/>
      <c r="AL107" s="201"/>
      <c r="AM107" s="209"/>
      <c r="AN107" s="202"/>
      <c r="AO107" s="210"/>
      <c r="AP107" s="162"/>
      <c r="AQ107" s="201"/>
      <c r="AR107" s="199"/>
      <c r="AS107" s="199"/>
      <c r="AT107" s="157"/>
      <c r="AU107" s="159"/>
      <c r="AV107" s="201"/>
      <c r="AW107" s="209"/>
      <c r="AX107" s="202"/>
      <c r="AY107" s="157">
        <f>AY109+AY110</f>
        <v>303.55</v>
      </c>
      <c r="AZ107" s="160"/>
      <c r="BA107" s="202"/>
      <c r="BB107" s="625"/>
    </row>
    <row r="108" spans="1:54" ht="31.8" hidden="1" thickBot="1">
      <c r="A108" s="620"/>
      <c r="B108" s="624"/>
      <c r="C108" s="624"/>
      <c r="D108" s="336" t="s">
        <v>37</v>
      </c>
      <c r="E108" s="225"/>
      <c r="F108" s="476"/>
      <c r="G108" s="457"/>
      <c r="H108" s="225"/>
      <c r="I108" s="389"/>
      <c r="J108" s="230"/>
      <c r="K108" s="225"/>
      <c r="L108" s="404"/>
      <c r="M108" s="230"/>
      <c r="N108" s="333"/>
      <c r="O108" s="225"/>
      <c r="P108" s="226"/>
      <c r="Q108" s="526"/>
      <c r="R108" s="526"/>
      <c r="S108" s="784"/>
      <c r="T108" s="225"/>
      <c r="U108" s="225"/>
      <c r="V108" s="230"/>
      <c r="W108" s="225"/>
      <c r="X108" s="225"/>
      <c r="Y108" s="230"/>
      <c r="Z108" s="333"/>
      <c r="AA108" s="227"/>
      <c r="AB108" s="228"/>
      <c r="AC108" s="230"/>
      <c r="AD108" s="226"/>
      <c r="AE108" s="225"/>
      <c r="AF108" s="227"/>
      <c r="AG108" s="228"/>
      <c r="AH108" s="231"/>
      <c r="AI108" s="226"/>
      <c r="AJ108" s="333"/>
      <c r="AK108" s="227"/>
      <c r="AL108" s="228"/>
      <c r="AM108" s="231"/>
      <c r="AN108" s="226"/>
      <c r="AO108" s="232"/>
      <c r="AP108" s="233"/>
      <c r="AQ108" s="228"/>
      <c r="AR108" s="225"/>
      <c r="AS108" s="225"/>
      <c r="AT108" s="225"/>
      <c r="AU108" s="229"/>
      <c r="AV108" s="228"/>
      <c r="AW108" s="231"/>
      <c r="AX108" s="226"/>
      <c r="AY108" s="333"/>
      <c r="AZ108" s="234"/>
      <c r="BA108" s="226"/>
      <c r="BB108" s="626"/>
    </row>
    <row r="109" spans="1:54" ht="31.2" customHeight="1" thickBot="1">
      <c r="A109" s="620"/>
      <c r="B109" s="624"/>
      <c r="C109" s="624"/>
      <c r="D109" s="336" t="s">
        <v>2</v>
      </c>
      <c r="E109" s="375">
        <f>E111</f>
        <v>0</v>
      </c>
      <c r="F109" s="375">
        <f>F111</f>
        <v>0</v>
      </c>
      <c r="G109" s="456"/>
      <c r="H109" s="166"/>
      <c r="I109" s="386"/>
      <c r="J109" s="167"/>
      <c r="K109" s="166"/>
      <c r="L109" s="166"/>
      <c r="M109" s="167"/>
      <c r="N109" s="166"/>
      <c r="O109" s="166"/>
      <c r="P109" s="211"/>
      <c r="Q109" s="518"/>
      <c r="R109" s="518"/>
      <c r="S109" s="784"/>
      <c r="T109" s="166"/>
      <c r="U109" s="166"/>
      <c r="V109" s="167"/>
      <c r="W109" s="166"/>
      <c r="X109" s="166"/>
      <c r="Y109" s="167"/>
      <c r="Z109" s="166"/>
      <c r="AA109" s="170"/>
      <c r="AB109" s="172"/>
      <c r="AC109" s="167"/>
      <c r="AD109" s="211"/>
      <c r="AE109" s="166"/>
      <c r="AF109" s="170"/>
      <c r="AG109" s="172"/>
      <c r="AH109" s="212"/>
      <c r="AI109" s="211"/>
      <c r="AJ109" s="166"/>
      <c r="AK109" s="170"/>
      <c r="AL109" s="172"/>
      <c r="AM109" s="212"/>
      <c r="AN109" s="211"/>
      <c r="AO109" s="175"/>
      <c r="AP109" s="198"/>
      <c r="AQ109" s="172"/>
      <c r="AR109" s="167"/>
      <c r="AS109" s="167"/>
      <c r="AT109" s="166"/>
      <c r="AU109" s="168"/>
      <c r="AV109" s="172"/>
      <c r="AW109" s="212"/>
      <c r="AX109" s="211"/>
      <c r="AY109" s="337">
        <v>0</v>
      </c>
      <c r="AZ109" s="169"/>
      <c r="BA109" s="211"/>
      <c r="BB109" s="626"/>
    </row>
    <row r="110" spans="1:54" ht="16.2" thickBot="1">
      <c r="A110" s="620"/>
      <c r="B110" s="624"/>
      <c r="C110" s="624"/>
      <c r="D110" s="340" t="s">
        <v>43</v>
      </c>
      <c r="E110" s="481">
        <f>E112+E113+E114</f>
        <v>1319.05</v>
      </c>
      <c r="F110" s="481">
        <f>F112+F113</f>
        <v>835.9</v>
      </c>
      <c r="G110" s="456"/>
      <c r="H110" s="166"/>
      <c r="I110" s="386"/>
      <c r="J110" s="167"/>
      <c r="K110" s="166"/>
      <c r="L110" s="166"/>
      <c r="M110" s="167"/>
      <c r="N110" s="166"/>
      <c r="O110" s="166"/>
      <c r="P110" s="211"/>
      <c r="Q110" s="518"/>
      <c r="R110" s="518"/>
      <c r="S110" s="784"/>
      <c r="T110" s="166"/>
      <c r="U110" s="166"/>
      <c r="V110" s="167"/>
      <c r="W110" s="166"/>
      <c r="X110" s="166"/>
      <c r="Y110" s="167"/>
      <c r="Z110" s="166"/>
      <c r="AA110" s="170"/>
      <c r="AB110" s="172"/>
      <c r="AC110" s="167"/>
      <c r="AD110" s="211"/>
      <c r="AE110" s="166"/>
      <c r="AF110" s="170"/>
      <c r="AG110" s="172"/>
      <c r="AH110" s="212"/>
      <c r="AI110" s="211"/>
      <c r="AJ110" s="166"/>
      <c r="AK110" s="170"/>
      <c r="AL110" s="172"/>
      <c r="AM110" s="212"/>
      <c r="AN110" s="211"/>
      <c r="AO110" s="166"/>
      <c r="AP110" s="170"/>
      <c r="AQ110" s="172"/>
      <c r="AR110" s="212"/>
      <c r="AS110" s="211"/>
      <c r="AT110" s="166"/>
      <c r="AU110" s="170"/>
      <c r="AV110" s="172"/>
      <c r="AW110" s="212"/>
      <c r="AX110" s="211"/>
      <c r="AY110" s="342">
        <v>303.55</v>
      </c>
      <c r="AZ110" s="169"/>
      <c r="BA110" s="174"/>
      <c r="BB110" s="626"/>
    </row>
    <row r="111" spans="1:54" ht="31.5" customHeight="1" thickBot="1">
      <c r="A111" s="627" t="s">
        <v>405</v>
      </c>
      <c r="B111" s="627" t="s">
        <v>348</v>
      </c>
      <c r="C111" s="609" t="s">
        <v>406</v>
      </c>
      <c r="D111" s="367" t="s">
        <v>2</v>
      </c>
      <c r="E111" s="373">
        <v>0</v>
      </c>
      <c r="F111" s="178"/>
      <c r="G111" s="430"/>
      <c r="H111" s="364"/>
      <c r="I111" s="387"/>
      <c r="J111" s="176"/>
      <c r="K111" s="364"/>
      <c r="L111" s="403"/>
      <c r="M111" s="176"/>
      <c r="N111" s="364"/>
      <c r="O111" s="364"/>
      <c r="P111" s="184"/>
      <c r="Q111" s="520"/>
      <c r="R111" s="520"/>
      <c r="S111" s="784"/>
      <c r="T111" s="364"/>
      <c r="U111" s="364"/>
      <c r="V111" s="176"/>
      <c r="W111" s="364"/>
      <c r="X111" s="364"/>
      <c r="Y111" s="176"/>
      <c r="Z111" s="364"/>
      <c r="AA111" s="179"/>
      <c r="AB111" s="181"/>
      <c r="AC111" s="176"/>
      <c r="AD111" s="184"/>
      <c r="AE111" s="364"/>
      <c r="AF111" s="179"/>
      <c r="AG111" s="181"/>
      <c r="AH111" s="219"/>
      <c r="AI111" s="184"/>
      <c r="AJ111" s="364"/>
      <c r="AK111" s="179"/>
      <c r="AL111" s="181"/>
      <c r="AM111" s="219"/>
      <c r="AN111" s="184"/>
      <c r="AO111" s="364"/>
      <c r="AP111" s="179"/>
      <c r="AQ111" s="181"/>
      <c r="AR111" s="219"/>
      <c r="AS111" s="184"/>
      <c r="AT111" s="364"/>
      <c r="AU111" s="183"/>
      <c r="AV111" s="181"/>
      <c r="AW111" s="219"/>
      <c r="AX111" s="184"/>
      <c r="AY111" s="366"/>
      <c r="AZ111" s="178"/>
      <c r="BA111" s="184"/>
      <c r="BB111" s="362"/>
    </row>
    <row r="112" spans="1:54" ht="48.75" customHeight="1" thickBot="1">
      <c r="A112" s="627"/>
      <c r="B112" s="627"/>
      <c r="C112" s="610"/>
      <c r="D112" s="367" t="s">
        <v>43</v>
      </c>
      <c r="E112" s="482">
        <v>303.60000000000002</v>
      </c>
      <c r="F112" s="364"/>
      <c r="G112" s="430"/>
      <c r="H112" s="364"/>
      <c r="I112" s="387"/>
      <c r="J112" s="176"/>
      <c r="K112" s="364"/>
      <c r="L112" s="403"/>
      <c r="M112" s="176"/>
      <c r="N112" s="364"/>
      <c r="O112" s="364"/>
      <c r="P112" s="184"/>
      <c r="Q112" s="520"/>
      <c r="R112" s="520"/>
      <c r="S112" s="784"/>
      <c r="T112" s="364"/>
      <c r="U112" s="364"/>
      <c r="V112" s="176"/>
      <c r="W112" s="364"/>
      <c r="X112" s="364"/>
      <c r="Y112" s="176"/>
      <c r="Z112" s="364"/>
      <c r="AA112" s="179"/>
      <c r="AB112" s="181"/>
      <c r="AC112" s="176"/>
      <c r="AD112" s="184"/>
      <c r="AE112" s="364"/>
      <c r="AF112" s="179"/>
      <c r="AG112" s="181"/>
      <c r="AH112" s="219"/>
      <c r="AI112" s="184"/>
      <c r="AJ112" s="364"/>
      <c r="AK112" s="179"/>
      <c r="AL112" s="181"/>
      <c r="AM112" s="219"/>
      <c r="AN112" s="184"/>
      <c r="AO112" s="364"/>
      <c r="AP112" s="179"/>
      <c r="AQ112" s="181"/>
      <c r="AR112" s="219"/>
      <c r="AS112" s="184"/>
      <c r="AT112" s="364"/>
      <c r="AU112" s="183"/>
      <c r="AV112" s="181"/>
      <c r="AW112" s="219"/>
      <c r="AX112" s="184"/>
      <c r="AY112" s="366"/>
      <c r="AZ112" s="178"/>
      <c r="BA112" s="184"/>
      <c r="BB112" s="362"/>
    </row>
    <row r="113" spans="1:54" ht="78">
      <c r="A113" s="368" t="s">
        <v>407</v>
      </c>
      <c r="B113" s="368" t="s">
        <v>348</v>
      </c>
      <c r="C113" s="369" t="s">
        <v>408</v>
      </c>
      <c r="D113" s="367" t="s">
        <v>43</v>
      </c>
      <c r="E113" s="534">
        <v>835.9</v>
      </c>
      <c r="F113" s="157">
        <v>835.9</v>
      </c>
      <c r="G113" s="430"/>
      <c r="H113" s="364"/>
      <c r="I113" s="387"/>
      <c r="J113" s="176"/>
      <c r="K113" s="364"/>
      <c r="L113" s="403"/>
      <c r="M113" s="176"/>
      <c r="N113" s="364"/>
      <c r="O113" s="364"/>
      <c r="P113" s="184"/>
      <c r="Q113" s="520">
        <v>835.9</v>
      </c>
      <c r="R113" s="520">
        <v>835.9</v>
      </c>
      <c r="S113" s="784">
        <f t="shared" ref="S113" si="10">R113/Q113</f>
        <v>1</v>
      </c>
      <c r="T113" s="364"/>
      <c r="U113" s="364"/>
      <c r="V113" s="176"/>
      <c r="W113" s="364"/>
      <c r="X113" s="364"/>
      <c r="Y113" s="176"/>
      <c r="Z113" s="364"/>
      <c r="AA113" s="179"/>
      <c r="AB113" s="181"/>
      <c r="AC113" s="176"/>
      <c r="AD113" s="184"/>
      <c r="AE113" s="364"/>
      <c r="AF113" s="179"/>
      <c r="AG113" s="181"/>
      <c r="AH113" s="219"/>
      <c r="AI113" s="184"/>
      <c r="AJ113" s="364"/>
      <c r="AK113" s="179"/>
      <c r="AL113" s="181"/>
      <c r="AM113" s="219"/>
      <c r="AN113" s="184"/>
      <c r="AO113" s="364"/>
      <c r="AP113" s="179"/>
      <c r="AQ113" s="181"/>
      <c r="AR113" s="219"/>
      <c r="AS113" s="184"/>
      <c r="AT113" s="364"/>
      <c r="AU113" s="183"/>
      <c r="AV113" s="181"/>
      <c r="AW113" s="219"/>
      <c r="AX113" s="184"/>
      <c r="AY113" s="366"/>
      <c r="AZ113" s="178"/>
      <c r="BA113" s="184"/>
      <c r="BB113" s="362"/>
    </row>
    <row r="114" spans="1:54" ht="78">
      <c r="A114" s="368" t="s">
        <v>457</v>
      </c>
      <c r="B114" s="368" t="s">
        <v>348</v>
      </c>
      <c r="C114" s="495" t="s">
        <v>458</v>
      </c>
      <c r="D114" s="367" t="s">
        <v>43</v>
      </c>
      <c r="E114" s="482">
        <v>179.55</v>
      </c>
      <c r="F114" s="157"/>
      <c r="G114" s="430"/>
      <c r="H114" s="493"/>
      <c r="I114" s="494"/>
      <c r="J114" s="176"/>
      <c r="K114" s="493"/>
      <c r="L114" s="493"/>
      <c r="M114" s="176"/>
      <c r="N114" s="493"/>
      <c r="O114" s="493"/>
      <c r="P114" s="184"/>
      <c r="Q114" s="520"/>
      <c r="R114" s="520"/>
      <c r="S114" s="521"/>
      <c r="T114" s="493"/>
      <c r="U114" s="493"/>
      <c r="V114" s="176"/>
      <c r="W114" s="493"/>
      <c r="X114" s="493"/>
      <c r="Y114" s="176"/>
      <c r="Z114" s="493"/>
      <c r="AA114" s="179"/>
      <c r="AB114" s="181"/>
      <c r="AC114" s="176"/>
      <c r="AD114" s="184"/>
      <c r="AE114" s="493"/>
      <c r="AF114" s="179"/>
      <c r="AG114" s="181"/>
      <c r="AH114" s="219"/>
      <c r="AI114" s="184"/>
      <c r="AJ114" s="493"/>
      <c r="AK114" s="179"/>
      <c r="AL114" s="181"/>
      <c r="AM114" s="219"/>
      <c r="AN114" s="184"/>
      <c r="AO114" s="493"/>
      <c r="AP114" s="179"/>
      <c r="AQ114" s="181"/>
      <c r="AR114" s="219"/>
      <c r="AS114" s="184"/>
      <c r="AT114" s="493"/>
      <c r="AU114" s="183"/>
      <c r="AV114" s="181"/>
      <c r="AW114" s="219"/>
      <c r="AX114" s="184"/>
      <c r="AY114" s="366"/>
      <c r="AZ114" s="178"/>
      <c r="BA114" s="184"/>
      <c r="BB114" s="491"/>
    </row>
    <row r="115" spans="1:54" ht="15.75" customHeight="1">
      <c r="A115" s="736" t="s">
        <v>409</v>
      </c>
      <c r="B115" s="627" t="s">
        <v>410</v>
      </c>
      <c r="C115" s="609" t="s">
        <v>411</v>
      </c>
      <c r="D115" s="367" t="s">
        <v>327</v>
      </c>
      <c r="E115" s="374">
        <f t="shared" ref="E115:F115" si="11">E116+E117</f>
        <v>13588.610900000001</v>
      </c>
      <c r="F115" s="373">
        <f t="shared" si="11"/>
        <v>198.2</v>
      </c>
      <c r="G115" s="430"/>
      <c r="H115" s="364"/>
      <c r="I115" s="387"/>
      <c r="J115" s="176"/>
      <c r="K115" s="364"/>
      <c r="L115" s="403"/>
      <c r="M115" s="176"/>
      <c r="N115" s="364"/>
      <c r="O115" s="364"/>
      <c r="P115" s="184"/>
      <c r="Q115" s="520">
        <f>Q119</f>
        <v>198.2</v>
      </c>
      <c r="R115" s="529">
        <f>R119</f>
        <v>198.2</v>
      </c>
      <c r="S115" s="521">
        <v>1</v>
      </c>
      <c r="T115" s="364"/>
      <c r="U115" s="364"/>
      <c r="V115" s="176"/>
      <c r="W115" s="364"/>
      <c r="X115" s="364"/>
      <c r="Y115" s="176"/>
      <c r="Z115" s="364"/>
      <c r="AA115" s="179"/>
      <c r="AB115" s="181"/>
      <c r="AC115" s="176"/>
      <c r="AD115" s="184"/>
      <c r="AE115" s="364"/>
      <c r="AF115" s="179"/>
      <c r="AG115" s="181"/>
      <c r="AH115" s="219"/>
      <c r="AI115" s="184"/>
      <c r="AJ115" s="364"/>
      <c r="AK115" s="179"/>
      <c r="AL115" s="181"/>
      <c r="AM115" s="219"/>
      <c r="AN115" s="184"/>
      <c r="AO115" s="364"/>
      <c r="AP115" s="179"/>
      <c r="AQ115" s="181"/>
      <c r="AR115" s="219"/>
      <c r="AS115" s="184"/>
      <c r="AT115" s="364"/>
      <c r="AU115" s="183"/>
      <c r="AV115" s="181"/>
      <c r="AW115" s="219"/>
      <c r="AX115" s="184"/>
      <c r="AY115" s="366">
        <f>E115-F115</f>
        <v>13390.410900000001</v>
      </c>
      <c r="AZ115" s="178"/>
      <c r="BA115" s="184"/>
      <c r="BB115" s="362"/>
    </row>
    <row r="116" spans="1:54" ht="31.2">
      <c r="A116" s="737"/>
      <c r="B116" s="627"/>
      <c r="C116" s="704"/>
      <c r="D116" s="367" t="s">
        <v>2</v>
      </c>
      <c r="E116" s="374">
        <v>0</v>
      </c>
      <c r="F116" s="157"/>
      <c r="G116" s="430"/>
      <c r="H116" s="364"/>
      <c r="I116" s="387"/>
      <c r="J116" s="176"/>
      <c r="K116" s="364"/>
      <c r="L116" s="403"/>
      <c r="M116" s="176"/>
      <c r="N116" s="364"/>
      <c r="O116" s="364"/>
      <c r="P116" s="184"/>
      <c r="Q116" s="520"/>
      <c r="R116" s="520"/>
      <c r="S116" s="521"/>
      <c r="T116" s="364"/>
      <c r="U116" s="364"/>
      <c r="V116" s="176"/>
      <c r="W116" s="364"/>
      <c r="X116" s="364"/>
      <c r="Y116" s="176"/>
      <c r="Z116" s="364"/>
      <c r="AA116" s="179"/>
      <c r="AB116" s="181"/>
      <c r="AC116" s="176"/>
      <c r="AD116" s="184"/>
      <c r="AE116" s="364"/>
      <c r="AF116" s="179"/>
      <c r="AG116" s="181"/>
      <c r="AH116" s="219"/>
      <c r="AI116" s="184"/>
      <c r="AJ116" s="364"/>
      <c r="AK116" s="179"/>
      <c r="AL116" s="181"/>
      <c r="AM116" s="219"/>
      <c r="AN116" s="184"/>
      <c r="AO116" s="364"/>
      <c r="AP116" s="179"/>
      <c r="AQ116" s="181"/>
      <c r="AR116" s="219"/>
      <c r="AS116" s="184"/>
      <c r="AT116" s="364"/>
      <c r="AU116" s="183"/>
      <c r="AV116" s="181"/>
      <c r="AW116" s="219"/>
      <c r="AX116" s="184"/>
      <c r="AY116" s="366"/>
      <c r="AZ116" s="178"/>
      <c r="BA116" s="184"/>
      <c r="BB116" s="362"/>
    </row>
    <row r="117" spans="1:54" ht="54" customHeight="1">
      <c r="A117" s="737"/>
      <c r="B117" s="627"/>
      <c r="C117" s="704"/>
      <c r="D117" s="367" t="s">
        <v>43</v>
      </c>
      <c r="E117" s="374">
        <f>E118+E119+E120+E121+E122+E123+E124+E125+E126</f>
        <v>13588.610900000001</v>
      </c>
      <c r="F117" s="374">
        <f>F118+F119+F120+F121+F122+F123</f>
        <v>198.2</v>
      </c>
      <c r="G117" s="430"/>
      <c r="H117" s="364"/>
      <c r="I117" s="387"/>
      <c r="J117" s="176"/>
      <c r="K117" s="364"/>
      <c r="L117" s="403"/>
      <c r="M117" s="176"/>
      <c r="N117" s="364"/>
      <c r="O117" s="364"/>
      <c r="P117" s="184"/>
      <c r="Q117" s="520"/>
      <c r="R117" s="520"/>
      <c r="S117" s="521"/>
      <c r="T117" s="364"/>
      <c r="U117" s="364"/>
      <c r="V117" s="176"/>
      <c r="W117" s="364"/>
      <c r="X117" s="364"/>
      <c r="Y117" s="176"/>
      <c r="Z117" s="364"/>
      <c r="AA117" s="179"/>
      <c r="AB117" s="181"/>
      <c r="AC117" s="176"/>
      <c r="AD117" s="184"/>
      <c r="AE117" s="364"/>
      <c r="AF117" s="179"/>
      <c r="AG117" s="181"/>
      <c r="AH117" s="219"/>
      <c r="AI117" s="184"/>
      <c r="AJ117" s="364"/>
      <c r="AK117" s="179"/>
      <c r="AL117" s="181"/>
      <c r="AM117" s="219"/>
      <c r="AN117" s="184"/>
      <c r="AO117" s="364"/>
      <c r="AP117" s="179"/>
      <c r="AQ117" s="181"/>
      <c r="AR117" s="219"/>
      <c r="AS117" s="184"/>
      <c r="AT117" s="364"/>
      <c r="AU117" s="183"/>
      <c r="AV117" s="181"/>
      <c r="AW117" s="219"/>
      <c r="AX117" s="184"/>
      <c r="AY117" s="366"/>
      <c r="AZ117" s="178"/>
      <c r="BA117" s="184"/>
      <c r="BB117" s="362"/>
    </row>
    <row r="118" spans="1:54" ht="47.4" thickBot="1">
      <c r="A118" s="370" t="s">
        <v>412</v>
      </c>
      <c r="B118" s="363" t="s">
        <v>413</v>
      </c>
      <c r="C118" s="369" t="s">
        <v>414</v>
      </c>
      <c r="D118" s="367" t="s">
        <v>43</v>
      </c>
      <c r="E118" s="373">
        <v>41.265000000000001</v>
      </c>
      <c r="F118" s="364"/>
      <c r="G118" s="430"/>
      <c r="H118" s="364"/>
      <c r="I118" s="387"/>
      <c r="J118" s="176"/>
      <c r="K118" s="364"/>
      <c r="L118" s="403"/>
      <c r="M118" s="176"/>
      <c r="N118" s="364"/>
      <c r="O118" s="364"/>
      <c r="P118" s="184"/>
      <c r="Q118" s="520"/>
      <c r="R118" s="520"/>
      <c r="S118" s="521"/>
      <c r="T118" s="364"/>
      <c r="U118" s="364"/>
      <c r="V118" s="176"/>
      <c r="W118" s="364"/>
      <c r="X118" s="364"/>
      <c r="Y118" s="176"/>
      <c r="Z118" s="364"/>
      <c r="AA118" s="179"/>
      <c r="AB118" s="181"/>
      <c r="AC118" s="176"/>
      <c r="AD118" s="184"/>
      <c r="AE118" s="364"/>
      <c r="AF118" s="179"/>
      <c r="AG118" s="181"/>
      <c r="AH118" s="219"/>
      <c r="AI118" s="184"/>
      <c r="AJ118" s="364"/>
      <c r="AK118" s="179"/>
      <c r="AL118" s="181"/>
      <c r="AM118" s="219"/>
      <c r="AN118" s="184"/>
      <c r="AO118" s="364"/>
      <c r="AP118" s="179"/>
      <c r="AQ118" s="181"/>
      <c r="AR118" s="219"/>
      <c r="AS118" s="184"/>
      <c r="AT118" s="364"/>
      <c r="AU118" s="183"/>
      <c r="AV118" s="181"/>
      <c r="AW118" s="219"/>
      <c r="AX118" s="184"/>
      <c r="AY118" s="366"/>
      <c r="AZ118" s="178"/>
      <c r="BA118" s="184"/>
      <c r="BB118" s="362"/>
    </row>
    <row r="119" spans="1:54" ht="46.8">
      <c r="A119" s="370" t="s">
        <v>415</v>
      </c>
      <c r="B119" s="363" t="s">
        <v>416</v>
      </c>
      <c r="C119" s="369" t="s">
        <v>414</v>
      </c>
      <c r="D119" s="367" t="s">
        <v>43</v>
      </c>
      <c r="E119" s="374">
        <v>355.44400000000002</v>
      </c>
      <c r="F119" s="364">
        <v>198.2</v>
      </c>
      <c r="G119" s="452">
        <f t="shared" ref="G119" si="12">F119/E119</f>
        <v>0.55761245090647182</v>
      </c>
      <c r="H119" s="364"/>
      <c r="I119" s="387"/>
      <c r="J119" s="176"/>
      <c r="K119" s="364"/>
      <c r="L119" s="403"/>
      <c r="M119" s="176"/>
      <c r="N119" s="364"/>
      <c r="O119" s="364"/>
      <c r="P119" s="184"/>
      <c r="Q119" s="538">
        <v>198.2</v>
      </c>
      <c r="R119" s="538">
        <v>198.2</v>
      </c>
      <c r="S119" s="784">
        <f t="shared" ref="S119" si="13">R119/Q119</f>
        <v>1</v>
      </c>
      <c r="T119" s="364"/>
      <c r="U119" s="364"/>
      <c r="V119" s="176"/>
      <c r="W119" s="364"/>
      <c r="X119" s="364"/>
      <c r="Y119" s="176"/>
      <c r="Z119" s="364"/>
      <c r="AA119" s="179"/>
      <c r="AB119" s="181"/>
      <c r="AC119" s="176"/>
      <c r="AD119" s="184"/>
      <c r="AE119" s="364"/>
      <c r="AF119" s="179"/>
      <c r="AG119" s="181"/>
      <c r="AH119" s="219"/>
      <c r="AI119" s="184"/>
      <c r="AJ119" s="364"/>
      <c r="AK119" s="179"/>
      <c r="AL119" s="181"/>
      <c r="AM119" s="219"/>
      <c r="AN119" s="184"/>
      <c r="AO119" s="364"/>
      <c r="AP119" s="179"/>
      <c r="AQ119" s="181"/>
      <c r="AR119" s="219"/>
      <c r="AS119" s="184"/>
      <c r="AT119" s="364"/>
      <c r="AU119" s="183"/>
      <c r="AV119" s="181"/>
      <c r="AW119" s="219"/>
      <c r="AX119" s="184"/>
      <c r="AY119" s="366">
        <f>E119-F119</f>
        <v>157.24400000000003</v>
      </c>
      <c r="AZ119" s="178"/>
      <c r="BA119" s="184"/>
      <c r="BB119" s="362"/>
    </row>
    <row r="120" spans="1:54" ht="46.8">
      <c r="A120" s="371" t="s">
        <v>417</v>
      </c>
      <c r="B120" s="363" t="s">
        <v>418</v>
      </c>
      <c r="C120" s="369" t="s">
        <v>414</v>
      </c>
      <c r="D120" s="367" t="s">
        <v>43</v>
      </c>
      <c r="E120" s="373">
        <v>862.89499999999998</v>
      </c>
      <c r="F120" s="364"/>
      <c r="G120" s="430"/>
      <c r="H120" s="364"/>
      <c r="I120" s="387"/>
      <c r="J120" s="176"/>
      <c r="K120" s="364"/>
      <c r="L120" s="403"/>
      <c r="M120" s="176"/>
      <c r="N120" s="364"/>
      <c r="O120" s="364"/>
      <c r="P120" s="184"/>
      <c r="Q120" s="520"/>
      <c r="R120" s="520"/>
      <c r="S120" s="521"/>
      <c r="T120" s="364"/>
      <c r="U120" s="364"/>
      <c r="V120" s="176"/>
      <c r="W120" s="364"/>
      <c r="X120" s="364"/>
      <c r="Y120" s="176"/>
      <c r="Z120" s="364"/>
      <c r="AA120" s="179"/>
      <c r="AB120" s="181"/>
      <c r="AC120" s="176"/>
      <c r="AD120" s="184"/>
      <c r="AE120" s="364"/>
      <c r="AF120" s="179"/>
      <c r="AG120" s="181"/>
      <c r="AH120" s="219"/>
      <c r="AI120" s="184"/>
      <c r="AJ120" s="364"/>
      <c r="AK120" s="179"/>
      <c r="AL120" s="181"/>
      <c r="AM120" s="219"/>
      <c r="AN120" s="184"/>
      <c r="AO120" s="364"/>
      <c r="AP120" s="179"/>
      <c r="AQ120" s="181"/>
      <c r="AR120" s="219"/>
      <c r="AS120" s="184"/>
      <c r="AT120" s="364"/>
      <c r="AU120" s="183"/>
      <c r="AV120" s="181"/>
      <c r="AW120" s="219"/>
      <c r="AX120" s="184"/>
      <c r="AY120" s="366"/>
      <c r="AZ120" s="178"/>
      <c r="BA120" s="184"/>
      <c r="BB120" s="362"/>
    </row>
    <row r="121" spans="1:54" ht="15.6">
      <c r="A121" s="371" t="s">
        <v>419</v>
      </c>
      <c r="B121" s="363" t="s">
        <v>420</v>
      </c>
      <c r="C121" s="372" t="s">
        <v>414</v>
      </c>
      <c r="D121" s="367" t="s">
        <v>43</v>
      </c>
      <c r="E121" s="373">
        <v>3.49E-2</v>
      </c>
      <c r="F121" s="364"/>
      <c r="G121" s="430"/>
      <c r="H121" s="364"/>
      <c r="I121" s="387"/>
      <c r="J121" s="176"/>
      <c r="K121" s="364"/>
      <c r="L121" s="403"/>
      <c r="M121" s="176"/>
      <c r="N121" s="364"/>
      <c r="O121" s="364"/>
      <c r="P121" s="184"/>
      <c r="Q121" s="520"/>
      <c r="R121" s="520"/>
      <c r="S121" s="521"/>
      <c r="T121" s="364"/>
      <c r="U121" s="364"/>
      <c r="V121" s="176"/>
      <c r="W121" s="364"/>
      <c r="X121" s="364"/>
      <c r="Y121" s="176"/>
      <c r="Z121" s="364"/>
      <c r="AA121" s="179"/>
      <c r="AB121" s="181"/>
      <c r="AC121" s="176"/>
      <c r="AD121" s="184"/>
      <c r="AE121" s="364"/>
      <c r="AF121" s="179"/>
      <c r="AG121" s="181"/>
      <c r="AH121" s="219"/>
      <c r="AI121" s="184"/>
      <c r="AJ121" s="364"/>
      <c r="AK121" s="179"/>
      <c r="AL121" s="181"/>
      <c r="AM121" s="219"/>
      <c r="AN121" s="184"/>
      <c r="AO121" s="364"/>
      <c r="AP121" s="179"/>
      <c r="AQ121" s="181"/>
      <c r="AR121" s="219"/>
      <c r="AS121" s="184"/>
      <c r="AT121" s="364"/>
      <c r="AU121" s="183"/>
      <c r="AV121" s="181"/>
      <c r="AW121" s="219"/>
      <c r="AX121" s="184"/>
      <c r="AY121" s="366"/>
      <c r="AZ121" s="178"/>
      <c r="BA121" s="184"/>
      <c r="BB121" s="362"/>
    </row>
    <row r="122" spans="1:54" ht="31.2">
      <c r="A122" s="371" t="s">
        <v>421</v>
      </c>
      <c r="B122" s="363" t="s">
        <v>422</v>
      </c>
      <c r="C122" s="369" t="s">
        <v>414</v>
      </c>
      <c r="D122" s="367" t="s">
        <v>43</v>
      </c>
      <c r="E122" s="373">
        <v>8174.2</v>
      </c>
      <c r="F122" s="364"/>
      <c r="G122" s="430"/>
      <c r="H122" s="364"/>
      <c r="I122" s="387"/>
      <c r="J122" s="176"/>
      <c r="K122" s="364"/>
      <c r="L122" s="403"/>
      <c r="M122" s="176"/>
      <c r="N122" s="364"/>
      <c r="O122" s="364"/>
      <c r="P122" s="184"/>
      <c r="Q122" s="520"/>
      <c r="R122" s="520"/>
      <c r="S122" s="521"/>
      <c r="T122" s="364"/>
      <c r="U122" s="364"/>
      <c r="V122" s="176"/>
      <c r="W122" s="364"/>
      <c r="X122" s="364"/>
      <c r="Y122" s="176"/>
      <c r="Z122" s="364"/>
      <c r="AA122" s="179"/>
      <c r="AB122" s="181"/>
      <c r="AC122" s="176"/>
      <c r="AD122" s="184"/>
      <c r="AE122" s="364"/>
      <c r="AF122" s="179"/>
      <c r="AG122" s="181"/>
      <c r="AH122" s="219"/>
      <c r="AI122" s="184"/>
      <c r="AJ122" s="364"/>
      <c r="AK122" s="179"/>
      <c r="AL122" s="181"/>
      <c r="AM122" s="219"/>
      <c r="AN122" s="184"/>
      <c r="AO122" s="364"/>
      <c r="AP122" s="179"/>
      <c r="AQ122" s="181"/>
      <c r="AR122" s="219"/>
      <c r="AS122" s="184"/>
      <c r="AT122" s="364"/>
      <c r="AU122" s="183"/>
      <c r="AV122" s="181"/>
      <c r="AW122" s="219"/>
      <c r="AX122" s="184"/>
      <c r="AY122" s="366"/>
      <c r="AZ122" s="178"/>
      <c r="BA122" s="184"/>
      <c r="BB122" s="362"/>
    </row>
    <row r="123" spans="1:54" ht="31.8" thickBot="1">
      <c r="A123" s="371" t="s">
        <v>423</v>
      </c>
      <c r="B123" s="363" t="s">
        <v>424</v>
      </c>
      <c r="C123" s="369" t="s">
        <v>414</v>
      </c>
      <c r="D123" s="367" t="s">
        <v>43</v>
      </c>
      <c r="E123" s="373">
        <v>1236.5999999999999</v>
      </c>
      <c r="F123" s="364"/>
      <c r="G123" s="430"/>
      <c r="H123" s="364"/>
      <c r="I123" s="387"/>
      <c r="J123" s="176"/>
      <c r="K123" s="364"/>
      <c r="L123" s="403"/>
      <c r="M123" s="176"/>
      <c r="N123" s="364"/>
      <c r="O123" s="364"/>
      <c r="P123" s="184"/>
      <c r="Q123" s="520"/>
      <c r="R123" s="520"/>
      <c r="S123" s="521"/>
      <c r="T123" s="364"/>
      <c r="U123" s="364"/>
      <c r="V123" s="176"/>
      <c r="W123" s="364"/>
      <c r="X123" s="364"/>
      <c r="Y123" s="176"/>
      <c r="Z123" s="364"/>
      <c r="AA123" s="179"/>
      <c r="AB123" s="181"/>
      <c r="AC123" s="176"/>
      <c r="AD123" s="184"/>
      <c r="AE123" s="364"/>
      <c r="AF123" s="179"/>
      <c r="AG123" s="181"/>
      <c r="AH123" s="219"/>
      <c r="AI123" s="184"/>
      <c r="AJ123" s="364"/>
      <c r="AK123" s="179"/>
      <c r="AL123" s="181"/>
      <c r="AM123" s="219"/>
      <c r="AN123" s="184"/>
      <c r="AO123" s="364"/>
      <c r="AP123" s="179"/>
      <c r="AQ123" s="181"/>
      <c r="AR123" s="219"/>
      <c r="AS123" s="184"/>
      <c r="AT123" s="364"/>
      <c r="AU123" s="183"/>
      <c r="AV123" s="181"/>
      <c r="AW123" s="219"/>
      <c r="AX123" s="184"/>
      <c r="AY123" s="366"/>
      <c r="AZ123" s="178"/>
      <c r="BA123" s="184"/>
      <c r="BB123" s="362"/>
    </row>
    <row r="124" spans="1:54" ht="31.8" thickBot="1">
      <c r="A124" s="371" t="s">
        <v>459</v>
      </c>
      <c r="B124" s="498" t="s">
        <v>461</v>
      </c>
      <c r="C124" s="495" t="s">
        <v>414</v>
      </c>
      <c r="D124" s="367" t="s">
        <v>43</v>
      </c>
      <c r="E124" s="374">
        <v>464</v>
      </c>
      <c r="F124" s="493"/>
      <c r="G124" s="430"/>
      <c r="H124" s="493"/>
      <c r="I124" s="494"/>
      <c r="J124" s="176"/>
      <c r="K124" s="493"/>
      <c r="L124" s="493"/>
      <c r="M124" s="176"/>
      <c r="N124" s="493"/>
      <c r="O124" s="493"/>
      <c r="P124" s="184"/>
      <c r="Q124" s="520"/>
      <c r="R124" s="520"/>
      <c r="S124" s="521"/>
      <c r="T124" s="493"/>
      <c r="U124" s="493"/>
      <c r="V124" s="176"/>
      <c r="W124" s="493"/>
      <c r="X124" s="493"/>
      <c r="Y124" s="176"/>
      <c r="Z124" s="493"/>
      <c r="AA124" s="179"/>
      <c r="AB124" s="181"/>
      <c r="AC124" s="176"/>
      <c r="AD124" s="184"/>
      <c r="AE124" s="493"/>
      <c r="AF124" s="179"/>
      <c r="AG124" s="181"/>
      <c r="AH124" s="219"/>
      <c r="AI124" s="184"/>
      <c r="AJ124" s="493"/>
      <c r="AK124" s="179"/>
      <c r="AL124" s="181"/>
      <c r="AM124" s="219"/>
      <c r="AN124" s="184"/>
      <c r="AO124" s="493"/>
      <c r="AP124" s="179"/>
      <c r="AQ124" s="181"/>
      <c r="AR124" s="219"/>
      <c r="AS124" s="184"/>
      <c r="AT124" s="493"/>
      <c r="AU124" s="183"/>
      <c r="AV124" s="181"/>
      <c r="AW124" s="219"/>
      <c r="AX124" s="184"/>
      <c r="AY124" s="366"/>
      <c r="AZ124" s="178"/>
      <c r="BA124" s="184"/>
      <c r="BB124" s="491"/>
    </row>
    <row r="125" spans="1:54" ht="31.8" thickBot="1">
      <c r="A125" s="371" t="s">
        <v>460</v>
      </c>
      <c r="B125" s="499" t="s">
        <v>462</v>
      </c>
      <c r="C125" s="495" t="s">
        <v>414</v>
      </c>
      <c r="D125" s="367" t="s">
        <v>43</v>
      </c>
      <c r="E125" s="500">
        <v>110.753</v>
      </c>
      <c r="F125" s="493"/>
      <c r="G125" s="430"/>
      <c r="H125" s="493"/>
      <c r="I125" s="494"/>
      <c r="J125" s="176"/>
      <c r="K125" s="493"/>
      <c r="L125" s="493"/>
      <c r="M125" s="176"/>
      <c r="N125" s="493"/>
      <c r="O125" s="493"/>
      <c r="P125" s="184"/>
      <c r="Q125" s="520"/>
      <c r="R125" s="520"/>
      <c r="S125" s="521"/>
      <c r="T125" s="493"/>
      <c r="U125" s="493"/>
      <c r="V125" s="176"/>
      <c r="W125" s="493"/>
      <c r="X125" s="493"/>
      <c r="Y125" s="176"/>
      <c r="Z125" s="493"/>
      <c r="AA125" s="179"/>
      <c r="AB125" s="181"/>
      <c r="AC125" s="176"/>
      <c r="AD125" s="184"/>
      <c r="AE125" s="493"/>
      <c r="AF125" s="179"/>
      <c r="AG125" s="181"/>
      <c r="AH125" s="219"/>
      <c r="AI125" s="184"/>
      <c r="AJ125" s="493"/>
      <c r="AK125" s="179"/>
      <c r="AL125" s="181"/>
      <c r="AM125" s="219"/>
      <c r="AN125" s="184"/>
      <c r="AO125" s="493"/>
      <c r="AP125" s="179"/>
      <c r="AQ125" s="181"/>
      <c r="AR125" s="219"/>
      <c r="AS125" s="184"/>
      <c r="AT125" s="493"/>
      <c r="AU125" s="183"/>
      <c r="AV125" s="181"/>
      <c r="AW125" s="219"/>
      <c r="AX125" s="184"/>
      <c r="AY125" s="366"/>
      <c r="AZ125" s="178"/>
      <c r="BA125" s="184"/>
      <c r="BB125" s="491"/>
    </row>
    <row r="126" spans="1:54" ht="15.6">
      <c r="A126" s="371" t="s">
        <v>464</v>
      </c>
      <c r="B126" s="501" t="s">
        <v>463</v>
      </c>
      <c r="C126" s="495" t="s">
        <v>414</v>
      </c>
      <c r="D126" s="367" t="s">
        <v>43</v>
      </c>
      <c r="E126" s="500">
        <v>2343.4189999999999</v>
      </c>
      <c r="F126" s="493"/>
      <c r="G126" s="430"/>
      <c r="H126" s="493"/>
      <c r="I126" s="494"/>
      <c r="J126" s="176"/>
      <c r="K126" s="493"/>
      <c r="L126" s="493"/>
      <c r="M126" s="176"/>
      <c r="N126" s="493"/>
      <c r="O126" s="493"/>
      <c r="P126" s="184"/>
      <c r="Q126" s="520"/>
      <c r="R126" s="520"/>
      <c r="S126" s="521"/>
      <c r="T126" s="493"/>
      <c r="U126" s="493"/>
      <c r="V126" s="176"/>
      <c r="W126" s="493"/>
      <c r="X126" s="493"/>
      <c r="Y126" s="176"/>
      <c r="Z126" s="493"/>
      <c r="AA126" s="179"/>
      <c r="AB126" s="181"/>
      <c r="AC126" s="176"/>
      <c r="AD126" s="184"/>
      <c r="AE126" s="493"/>
      <c r="AF126" s="179"/>
      <c r="AG126" s="181"/>
      <c r="AH126" s="219"/>
      <c r="AI126" s="184"/>
      <c r="AJ126" s="493"/>
      <c r="AK126" s="179"/>
      <c r="AL126" s="181"/>
      <c r="AM126" s="219"/>
      <c r="AN126" s="184"/>
      <c r="AO126" s="493"/>
      <c r="AP126" s="179"/>
      <c r="AQ126" s="181"/>
      <c r="AR126" s="219"/>
      <c r="AS126" s="184"/>
      <c r="AT126" s="493"/>
      <c r="AU126" s="183"/>
      <c r="AV126" s="181"/>
      <c r="AW126" s="219"/>
      <c r="AX126" s="184"/>
      <c r="AY126" s="366"/>
      <c r="AZ126" s="178"/>
      <c r="BA126" s="184"/>
      <c r="BB126" s="491"/>
    </row>
    <row r="127" spans="1:54" ht="15.75" customHeight="1">
      <c r="A127" s="738" t="s">
        <v>425</v>
      </c>
      <c r="B127" s="740" t="s">
        <v>426</v>
      </c>
      <c r="C127" s="369" t="s">
        <v>414</v>
      </c>
      <c r="D127" s="367" t="s">
        <v>327</v>
      </c>
      <c r="E127" s="374">
        <f>E128</f>
        <v>3219.3729499999999</v>
      </c>
      <c r="F127" s="364"/>
      <c r="G127" s="430"/>
      <c r="H127" s="364"/>
      <c r="I127" s="387"/>
      <c r="J127" s="176"/>
      <c r="K127" s="364"/>
      <c r="L127" s="403"/>
      <c r="M127" s="176"/>
      <c r="N127" s="364"/>
      <c r="O127" s="364"/>
      <c r="P127" s="184"/>
      <c r="Q127" s="520"/>
      <c r="R127" s="520"/>
      <c r="S127" s="521"/>
      <c r="T127" s="364"/>
      <c r="U127" s="364"/>
      <c r="V127" s="176"/>
      <c r="W127" s="364"/>
      <c r="X127" s="364"/>
      <c r="Y127" s="176"/>
      <c r="Z127" s="364"/>
      <c r="AA127" s="179"/>
      <c r="AB127" s="181"/>
      <c r="AC127" s="176"/>
      <c r="AD127" s="184"/>
      <c r="AE127" s="364"/>
      <c r="AF127" s="179"/>
      <c r="AG127" s="181"/>
      <c r="AH127" s="219"/>
      <c r="AI127" s="184"/>
      <c r="AJ127" s="364"/>
      <c r="AK127" s="179"/>
      <c r="AL127" s="181"/>
      <c r="AM127" s="219"/>
      <c r="AN127" s="184"/>
      <c r="AO127" s="364"/>
      <c r="AP127" s="179"/>
      <c r="AQ127" s="181"/>
      <c r="AR127" s="219"/>
      <c r="AS127" s="184"/>
      <c r="AT127" s="364"/>
      <c r="AU127" s="183"/>
      <c r="AV127" s="181"/>
      <c r="AW127" s="219"/>
      <c r="AX127" s="184"/>
      <c r="AY127" s="366"/>
      <c r="AZ127" s="178"/>
      <c r="BA127" s="184"/>
      <c r="BB127" s="362"/>
    </row>
    <row r="128" spans="1:54" ht="15.6">
      <c r="A128" s="739"/>
      <c r="B128" s="741"/>
      <c r="C128" s="609" t="s">
        <v>414</v>
      </c>
      <c r="D128" s="367" t="s">
        <v>43</v>
      </c>
      <c r="E128" s="374">
        <f>E129+E130+E131+E132+E133</f>
        <v>3219.3729499999999</v>
      </c>
      <c r="F128" s="364"/>
      <c r="G128" s="430"/>
      <c r="H128" s="364"/>
      <c r="I128" s="387"/>
      <c r="J128" s="176"/>
      <c r="K128" s="364"/>
      <c r="L128" s="403"/>
      <c r="M128" s="176"/>
      <c r="N128" s="364"/>
      <c r="O128" s="364"/>
      <c r="P128" s="184"/>
      <c r="Q128" s="520"/>
      <c r="R128" s="520"/>
      <c r="S128" s="521"/>
      <c r="T128" s="364"/>
      <c r="U128" s="364"/>
      <c r="V128" s="176"/>
      <c r="W128" s="364"/>
      <c r="X128" s="364"/>
      <c r="Y128" s="176"/>
      <c r="Z128" s="364"/>
      <c r="AA128" s="179"/>
      <c r="AB128" s="181"/>
      <c r="AC128" s="176"/>
      <c r="AD128" s="184"/>
      <c r="AE128" s="364"/>
      <c r="AF128" s="179"/>
      <c r="AG128" s="181"/>
      <c r="AH128" s="219"/>
      <c r="AI128" s="184"/>
      <c r="AJ128" s="364"/>
      <c r="AK128" s="179"/>
      <c r="AL128" s="181"/>
      <c r="AM128" s="219"/>
      <c r="AN128" s="184"/>
      <c r="AO128" s="364"/>
      <c r="AP128" s="179"/>
      <c r="AQ128" s="181"/>
      <c r="AR128" s="219"/>
      <c r="AS128" s="184"/>
      <c r="AT128" s="364"/>
      <c r="AU128" s="183"/>
      <c r="AV128" s="181"/>
      <c r="AW128" s="219"/>
      <c r="AX128" s="184"/>
      <c r="AY128" s="366"/>
      <c r="AZ128" s="178"/>
      <c r="BA128" s="184"/>
      <c r="BB128" s="362"/>
    </row>
    <row r="129" spans="1:54" ht="62.4">
      <c r="A129" s="363" t="s">
        <v>427</v>
      </c>
      <c r="B129" s="363" t="s">
        <v>428</v>
      </c>
      <c r="C129" s="610"/>
      <c r="D129" s="367" t="s">
        <v>43</v>
      </c>
      <c r="E129" s="373">
        <v>15.145350000000001</v>
      </c>
      <c r="F129" s="364"/>
      <c r="G129" s="430"/>
      <c r="H129" s="364"/>
      <c r="I129" s="387"/>
      <c r="J129" s="176"/>
      <c r="K129" s="364"/>
      <c r="L129" s="403"/>
      <c r="M129" s="176"/>
      <c r="N129" s="364"/>
      <c r="O129" s="364"/>
      <c r="P129" s="184"/>
      <c r="Q129" s="520"/>
      <c r="R129" s="520"/>
      <c r="S129" s="521"/>
      <c r="T129" s="364"/>
      <c r="U129" s="364"/>
      <c r="V129" s="176"/>
      <c r="W129" s="364"/>
      <c r="X129" s="364"/>
      <c r="Y129" s="176"/>
      <c r="Z129" s="364"/>
      <c r="AA129" s="179"/>
      <c r="AB129" s="181"/>
      <c r="AC129" s="176"/>
      <c r="AD129" s="184"/>
      <c r="AE129" s="364"/>
      <c r="AF129" s="179"/>
      <c r="AG129" s="181"/>
      <c r="AH129" s="219"/>
      <c r="AI129" s="184"/>
      <c r="AJ129" s="364"/>
      <c r="AK129" s="179"/>
      <c r="AL129" s="181"/>
      <c r="AM129" s="219"/>
      <c r="AN129" s="184"/>
      <c r="AO129" s="364"/>
      <c r="AP129" s="179"/>
      <c r="AQ129" s="181"/>
      <c r="AR129" s="219"/>
      <c r="AS129" s="184"/>
      <c r="AT129" s="364"/>
      <c r="AU129" s="183"/>
      <c r="AV129" s="181"/>
      <c r="AW129" s="219"/>
      <c r="AX129" s="184"/>
      <c r="AY129" s="366"/>
      <c r="AZ129" s="178"/>
      <c r="BA129" s="184"/>
      <c r="BB129" s="362"/>
    </row>
    <row r="130" spans="1:54" ht="31.2">
      <c r="A130" s="363" t="s">
        <v>429</v>
      </c>
      <c r="B130" s="363" t="s">
        <v>430</v>
      </c>
      <c r="C130" s="369" t="s">
        <v>414</v>
      </c>
      <c r="D130" s="367" t="s">
        <v>43</v>
      </c>
      <c r="E130" s="373">
        <v>811.548</v>
      </c>
      <c r="F130" s="364"/>
      <c r="G130" s="430"/>
      <c r="H130" s="364"/>
      <c r="I130" s="387"/>
      <c r="J130" s="176"/>
      <c r="K130" s="364"/>
      <c r="L130" s="403"/>
      <c r="M130" s="176"/>
      <c r="N130" s="364"/>
      <c r="O130" s="364"/>
      <c r="P130" s="184"/>
      <c r="Q130" s="520"/>
      <c r="R130" s="520"/>
      <c r="S130" s="521"/>
      <c r="T130" s="364"/>
      <c r="U130" s="364"/>
      <c r="V130" s="176"/>
      <c r="W130" s="364"/>
      <c r="X130" s="364"/>
      <c r="Y130" s="176"/>
      <c r="Z130" s="364"/>
      <c r="AA130" s="179"/>
      <c r="AB130" s="181"/>
      <c r="AC130" s="176"/>
      <c r="AD130" s="184"/>
      <c r="AE130" s="364"/>
      <c r="AF130" s="179"/>
      <c r="AG130" s="181"/>
      <c r="AH130" s="219"/>
      <c r="AI130" s="184"/>
      <c r="AJ130" s="364"/>
      <c r="AK130" s="179"/>
      <c r="AL130" s="181"/>
      <c r="AM130" s="219"/>
      <c r="AN130" s="184"/>
      <c r="AO130" s="364"/>
      <c r="AP130" s="179"/>
      <c r="AQ130" s="181"/>
      <c r="AR130" s="219"/>
      <c r="AS130" s="184"/>
      <c r="AT130" s="364"/>
      <c r="AU130" s="183"/>
      <c r="AV130" s="181"/>
      <c r="AW130" s="219"/>
      <c r="AX130" s="184"/>
      <c r="AY130" s="366"/>
      <c r="AZ130" s="178"/>
      <c r="BA130" s="184"/>
      <c r="BB130" s="362"/>
    </row>
    <row r="131" spans="1:54" ht="31.2">
      <c r="A131" s="363" t="s">
        <v>431</v>
      </c>
      <c r="B131" s="363" t="s">
        <v>432</v>
      </c>
      <c r="C131" s="369" t="s">
        <v>414</v>
      </c>
      <c r="D131" s="367" t="s">
        <v>43</v>
      </c>
      <c r="E131" s="373">
        <v>53.329599999999999</v>
      </c>
      <c r="F131" s="364"/>
      <c r="G131" s="430"/>
      <c r="H131" s="364"/>
      <c r="I131" s="387"/>
      <c r="J131" s="176"/>
      <c r="K131" s="364"/>
      <c r="L131" s="403"/>
      <c r="M131" s="176"/>
      <c r="N131" s="364"/>
      <c r="O131" s="364"/>
      <c r="P131" s="184"/>
      <c r="Q131" s="520"/>
      <c r="R131" s="520"/>
      <c r="S131" s="521"/>
      <c r="T131" s="364"/>
      <c r="U131" s="364"/>
      <c r="V131" s="176"/>
      <c r="W131" s="364"/>
      <c r="X131" s="364"/>
      <c r="Y131" s="176"/>
      <c r="Z131" s="364"/>
      <c r="AA131" s="179"/>
      <c r="AB131" s="181"/>
      <c r="AC131" s="176"/>
      <c r="AD131" s="184"/>
      <c r="AE131" s="364"/>
      <c r="AF131" s="179"/>
      <c r="AG131" s="181"/>
      <c r="AH131" s="219"/>
      <c r="AI131" s="184"/>
      <c r="AJ131" s="364"/>
      <c r="AK131" s="179"/>
      <c r="AL131" s="181"/>
      <c r="AM131" s="219"/>
      <c r="AN131" s="184"/>
      <c r="AO131" s="364"/>
      <c r="AP131" s="179"/>
      <c r="AQ131" s="181"/>
      <c r="AR131" s="219"/>
      <c r="AS131" s="184"/>
      <c r="AT131" s="364"/>
      <c r="AU131" s="183"/>
      <c r="AV131" s="181"/>
      <c r="AW131" s="219"/>
      <c r="AX131" s="184"/>
      <c r="AY131" s="366"/>
      <c r="AZ131" s="178"/>
      <c r="BA131" s="184"/>
      <c r="BB131" s="362"/>
    </row>
    <row r="132" spans="1:54" ht="31.2">
      <c r="A132" s="363" t="s">
        <v>433</v>
      </c>
      <c r="B132" s="363" t="s">
        <v>422</v>
      </c>
      <c r="C132" s="369" t="s">
        <v>414</v>
      </c>
      <c r="D132" s="367" t="s">
        <v>43</v>
      </c>
      <c r="E132" s="373">
        <v>792.48</v>
      </c>
      <c r="F132" s="364"/>
      <c r="G132" s="430"/>
      <c r="H132" s="364"/>
      <c r="I132" s="387"/>
      <c r="J132" s="176"/>
      <c r="K132" s="364"/>
      <c r="L132" s="403"/>
      <c r="M132" s="176"/>
      <c r="N132" s="364"/>
      <c r="O132" s="364"/>
      <c r="P132" s="184"/>
      <c r="Q132" s="520"/>
      <c r="R132" s="520"/>
      <c r="S132" s="521"/>
      <c r="T132" s="364"/>
      <c r="U132" s="364"/>
      <c r="V132" s="176"/>
      <c r="W132" s="364"/>
      <c r="X132" s="364"/>
      <c r="Y132" s="176"/>
      <c r="Z132" s="364"/>
      <c r="AA132" s="179"/>
      <c r="AB132" s="181"/>
      <c r="AC132" s="176"/>
      <c r="AD132" s="184"/>
      <c r="AE132" s="364"/>
      <c r="AF132" s="179"/>
      <c r="AG132" s="181"/>
      <c r="AH132" s="219"/>
      <c r="AI132" s="184"/>
      <c r="AJ132" s="364"/>
      <c r="AK132" s="179"/>
      <c r="AL132" s="181"/>
      <c r="AM132" s="219"/>
      <c r="AN132" s="184"/>
      <c r="AO132" s="364"/>
      <c r="AP132" s="179"/>
      <c r="AQ132" s="181"/>
      <c r="AR132" s="219"/>
      <c r="AS132" s="184"/>
      <c r="AT132" s="364"/>
      <c r="AU132" s="183"/>
      <c r="AV132" s="181"/>
      <c r="AW132" s="219"/>
      <c r="AX132" s="184"/>
      <c r="AY132" s="366"/>
      <c r="AZ132" s="178"/>
      <c r="BA132" s="184"/>
      <c r="BB132" s="362"/>
    </row>
    <row r="133" spans="1:54" ht="47.4" thickBot="1">
      <c r="A133" s="492" t="s">
        <v>465</v>
      </c>
      <c r="B133" s="492" t="s">
        <v>466</v>
      </c>
      <c r="C133" s="495" t="s">
        <v>414</v>
      </c>
      <c r="D133" s="367" t="s">
        <v>43</v>
      </c>
      <c r="E133" s="502">
        <v>1546.87</v>
      </c>
      <c r="F133" s="493"/>
      <c r="G133" s="488"/>
      <c r="H133" s="493"/>
      <c r="I133" s="494"/>
      <c r="J133" s="176"/>
      <c r="K133" s="493"/>
      <c r="L133" s="493"/>
      <c r="M133" s="176"/>
      <c r="N133" s="493"/>
      <c r="O133" s="493"/>
      <c r="P133" s="184"/>
      <c r="Q133" s="520"/>
      <c r="R133" s="520"/>
      <c r="S133" s="521"/>
      <c r="T133" s="493"/>
      <c r="U133" s="493"/>
      <c r="V133" s="176"/>
      <c r="W133" s="493"/>
      <c r="X133" s="493"/>
      <c r="Y133" s="176"/>
      <c r="Z133" s="493"/>
      <c r="AA133" s="179"/>
      <c r="AB133" s="181"/>
      <c r="AC133" s="176"/>
      <c r="AD133" s="184"/>
      <c r="AE133" s="493"/>
      <c r="AF133" s="179"/>
      <c r="AG133" s="181"/>
      <c r="AH133" s="219"/>
      <c r="AI133" s="184"/>
      <c r="AJ133" s="493"/>
      <c r="AK133" s="179"/>
      <c r="AL133" s="181"/>
      <c r="AM133" s="219"/>
      <c r="AN133" s="184"/>
      <c r="AO133" s="493"/>
      <c r="AP133" s="179"/>
      <c r="AQ133" s="181"/>
      <c r="AR133" s="219"/>
      <c r="AS133" s="184"/>
      <c r="AT133" s="493"/>
      <c r="AU133" s="183"/>
      <c r="AV133" s="181"/>
      <c r="AW133" s="219"/>
      <c r="AX133" s="184"/>
      <c r="AY133" s="366"/>
      <c r="AZ133" s="178"/>
      <c r="BA133" s="184"/>
      <c r="BB133" s="491"/>
    </row>
    <row r="134" spans="1:54" ht="31.8" thickBot="1">
      <c r="A134" s="492" t="s">
        <v>434</v>
      </c>
      <c r="B134" s="363" t="s">
        <v>435</v>
      </c>
      <c r="C134" s="369" t="s">
        <v>414</v>
      </c>
      <c r="D134" s="367" t="s">
        <v>43</v>
      </c>
      <c r="E134" s="373">
        <f>SUM(E135:E136)</f>
        <v>287543.37683999998</v>
      </c>
      <c r="F134" s="364">
        <f>F135+F136</f>
        <v>8062</v>
      </c>
      <c r="G134" s="452">
        <f t="shared" ref="G134:G137" si="14">F134/E134</f>
        <v>2.8037508944210535E-2</v>
      </c>
      <c r="H134" s="364"/>
      <c r="I134" s="387"/>
      <c r="J134" s="176"/>
      <c r="K134" s="364"/>
      <c r="L134" s="403"/>
      <c r="M134" s="176"/>
      <c r="N134" s="364">
        <f>N135</f>
        <v>4832.5</v>
      </c>
      <c r="O134" s="364">
        <f>O135</f>
        <v>4832.5</v>
      </c>
      <c r="P134" s="184">
        <v>1</v>
      </c>
      <c r="Q134" s="520">
        <f>Q136+Q137</f>
        <v>3728.5</v>
      </c>
      <c r="R134" s="529">
        <f>R136+R137</f>
        <v>3728.5</v>
      </c>
      <c r="S134" s="521">
        <v>1</v>
      </c>
      <c r="T134" s="364"/>
      <c r="U134" s="364"/>
      <c r="V134" s="176"/>
      <c r="W134" s="364"/>
      <c r="X134" s="364"/>
      <c r="Y134" s="176"/>
      <c r="Z134" s="364"/>
      <c r="AA134" s="179"/>
      <c r="AB134" s="181"/>
      <c r="AC134" s="176"/>
      <c r="AD134" s="184"/>
      <c r="AE134" s="364"/>
      <c r="AF134" s="179"/>
      <c r="AG134" s="181"/>
      <c r="AH134" s="219"/>
      <c r="AI134" s="184"/>
      <c r="AJ134" s="364"/>
      <c r="AK134" s="179"/>
      <c r="AL134" s="181"/>
      <c r="AM134" s="219"/>
      <c r="AN134" s="184"/>
      <c r="AO134" s="364"/>
      <c r="AP134" s="179"/>
      <c r="AQ134" s="181"/>
      <c r="AR134" s="219"/>
      <c r="AS134" s="184"/>
      <c r="AT134" s="364"/>
      <c r="AU134" s="183"/>
      <c r="AV134" s="181"/>
      <c r="AW134" s="219"/>
      <c r="AX134" s="184"/>
      <c r="AY134" s="366">
        <f>E134-F134</f>
        <v>279481.37683999998</v>
      </c>
      <c r="AZ134" s="178"/>
      <c r="BA134" s="184"/>
      <c r="BB134" s="362"/>
    </row>
    <row r="135" spans="1:54" ht="31.8" thickBot="1">
      <c r="A135" s="363" t="s">
        <v>436</v>
      </c>
      <c r="B135" s="363" t="s">
        <v>437</v>
      </c>
      <c r="C135" s="369" t="s">
        <v>414</v>
      </c>
      <c r="D135" s="367" t="s">
        <v>43</v>
      </c>
      <c r="E135" s="373">
        <v>173672.64283999999</v>
      </c>
      <c r="F135" s="364">
        <f>O135</f>
        <v>4832.5</v>
      </c>
      <c r="G135" s="452">
        <f t="shared" si="14"/>
        <v>2.7825338066928908E-2</v>
      </c>
      <c r="H135" s="364"/>
      <c r="I135" s="387"/>
      <c r="J135" s="176"/>
      <c r="K135" s="364"/>
      <c r="L135" s="403"/>
      <c r="M135" s="176"/>
      <c r="N135" s="364">
        <v>4832.5</v>
      </c>
      <c r="O135" s="410">
        <v>4832.5</v>
      </c>
      <c r="P135" s="411">
        <f>O135/N135</f>
        <v>1</v>
      </c>
      <c r="Q135" s="520"/>
      <c r="R135" s="520"/>
      <c r="S135" s="521"/>
      <c r="T135" s="364"/>
      <c r="U135" s="364"/>
      <c r="V135" s="176"/>
      <c r="W135" s="364"/>
      <c r="X135" s="364"/>
      <c r="Y135" s="176"/>
      <c r="Z135" s="364"/>
      <c r="AA135" s="179"/>
      <c r="AB135" s="181"/>
      <c r="AC135" s="176"/>
      <c r="AD135" s="184"/>
      <c r="AE135" s="364"/>
      <c r="AF135" s="179"/>
      <c r="AG135" s="181"/>
      <c r="AH135" s="219"/>
      <c r="AI135" s="184"/>
      <c r="AJ135" s="364"/>
      <c r="AK135" s="179"/>
      <c r="AL135" s="181"/>
      <c r="AM135" s="219"/>
      <c r="AN135" s="184"/>
      <c r="AO135" s="364"/>
      <c r="AP135" s="179"/>
      <c r="AQ135" s="181"/>
      <c r="AR135" s="219"/>
      <c r="AS135" s="184"/>
      <c r="AT135" s="364"/>
      <c r="AU135" s="183"/>
      <c r="AV135" s="181"/>
      <c r="AW135" s="219"/>
      <c r="AX135" s="184"/>
      <c r="AY135" s="366">
        <f>E135-F135</f>
        <v>168840.14283999999</v>
      </c>
      <c r="AZ135" s="178"/>
      <c r="BA135" s="184"/>
      <c r="BB135" s="362"/>
    </row>
    <row r="136" spans="1:54" ht="16.2" thickBot="1">
      <c r="A136" s="363" t="s">
        <v>438</v>
      </c>
      <c r="B136" s="363" t="s">
        <v>439</v>
      </c>
      <c r="C136" s="369" t="s">
        <v>414</v>
      </c>
      <c r="D136" s="367" t="s">
        <v>43</v>
      </c>
      <c r="E136" s="373">
        <v>113870.734</v>
      </c>
      <c r="F136" s="364">
        <v>3229.5</v>
      </c>
      <c r="G136" s="452">
        <f t="shared" si="14"/>
        <v>2.8361106375234219E-2</v>
      </c>
      <c r="H136" s="364"/>
      <c r="I136" s="387"/>
      <c r="J136" s="176"/>
      <c r="K136" s="364"/>
      <c r="L136" s="403"/>
      <c r="M136" s="176"/>
      <c r="N136" s="364"/>
      <c r="O136" s="364"/>
      <c r="P136" s="184"/>
      <c r="Q136" s="520">
        <v>3229.5</v>
      </c>
      <c r="R136" s="520">
        <v>3229.5</v>
      </c>
      <c r="S136" s="452">
        <f t="shared" ref="S136:S137" si="15">R136/Q136</f>
        <v>1</v>
      </c>
      <c r="T136" s="364"/>
      <c r="U136" s="364"/>
      <c r="V136" s="176"/>
      <c r="W136" s="364"/>
      <c r="X136" s="364"/>
      <c r="Y136" s="176"/>
      <c r="Z136" s="364"/>
      <c r="AA136" s="179"/>
      <c r="AB136" s="181"/>
      <c r="AC136" s="176"/>
      <c r="AD136" s="184"/>
      <c r="AE136" s="364"/>
      <c r="AF136" s="179"/>
      <c r="AG136" s="181"/>
      <c r="AH136" s="219"/>
      <c r="AI136" s="184"/>
      <c r="AJ136" s="364"/>
      <c r="AK136" s="179"/>
      <c r="AL136" s="181"/>
      <c r="AM136" s="219"/>
      <c r="AN136" s="184"/>
      <c r="AO136" s="364"/>
      <c r="AP136" s="179"/>
      <c r="AQ136" s="181"/>
      <c r="AR136" s="219"/>
      <c r="AS136" s="184"/>
      <c r="AT136" s="364"/>
      <c r="AU136" s="183"/>
      <c r="AV136" s="181"/>
      <c r="AW136" s="219"/>
      <c r="AX136" s="184"/>
      <c r="AY136" s="366"/>
      <c r="AZ136" s="178"/>
      <c r="BA136" s="184"/>
      <c r="BB136" s="362"/>
    </row>
    <row r="137" spans="1:54" ht="78">
      <c r="A137" s="363" t="s">
        <v>440</v>
      </c>
      <c r="B137" s="369" t="s">
        <v>441</v>
      </c>
      <c r="C137" s="369" t="s">
        <v>414</v>
      </c>
      <c r="D137" s="367" t="s">
        <v>43</v>
      </c>
      <c r="E137" s="374">
        <v>500</v>
      </c>
      <c r="F137" s="364">
        <v>499</v>
      </c>
      <c r="G137" s="452">
        <f t="shared" si="14"/>
        <v>0.998</v>
      </c>
      <c r="H137" s="364"/>
      <c r="I137" s="387"/>
      <c r="J137" s="176"/>
      <c r="K137" s="364"/>
      <c r="L137" s="403"/>
      <c r="M137" s="176"/>
      <c r="N137" s="364"/>
      <c r="O137" s="364"/>
      <c r="P137" s="184"/>
      <c r="Q137" s="520">
        <v>499</v>
      </c>
      <c r="R137" s="520">
        <v>499</v>
      </c>
      <c r="S137" s="452">
        <f t="shared" si="15"/>
        <v>1</v>
      </c>
      <c r="T137" s="364"/>
      <c r="U137" s="364"/>
      <c r="V137" s="176"/>
      <c r="W137" s="364"/>
      <c r="X137" s="364"/>
      <c r="Y137" s="176"/>
      <c r="Z137" s="364"/>
      <c r="AA137" s="179"/>
      <c r="AB137" s="181"/>
      <c r="AC137" s="176"/>
      <c r="AD137" s="184"/>
      <c r="AE137" s="364"/>
      <c r="AF137" s="179"/>
      <c r="AG137" s="181"/>
      <c r="AH137" s="219"/>
      <c r="AI137" s="184"/>
      <c r="AJ137" s="364"/>
      <c r="AK137" s="179"/>
      <c r="AL137" s="181"/>
      <c r="AM137" s="219"/>
      <c r="AN137" s="184"/>
      <c r="AO137" s="364"/>
      <c r="AP137" s="179"/>
      <c r="AQ137" s="181"/>
      <c r="AR137" s="219"/>
      <c r="AS137" s="184"/>
      <c r="AT137" s="364"/>
      <c r="AU137" s="183"/>
      <c r="AV137" s="181"/>
      <c r="AW137" s="219"/>
      <c r="AX137" s="184"/>
      <c r="AY137" s="366">
        <v>1</v>
      </c>
      <c r="AZ137" s="178"/>
      <c r="BA137" s="184"/>
      <c r="BB137" s="362"/>
    </row>
    <row r="138" spans="1:54" ht="16.2" thickBot="1">
      <c r="A138" s="692" t="s">
        <v>350</v>
      </c>
      <c r="B138" s="728"/>
      <c r="C138" s="729"/>
      <c r="D138" s="325" t="s">
        <v>327</v>
      </c>
      <c r="E138" s="177">
        <f>E139+E140</f>
        <v>306170.41068999999</v>
      </c>
      <c r="F138" s="177"/>
      <c r="G138" s="430"/>
      <c r="H138" s="177"/>
      <c r="I138" s="387"/>
      <c r="J138" s="176"/>
      <c r="K138" s="177"/>
      <c r="L138" s="403"/>
      <c r="M138" s="176"/>
      <c r="N138" s="332"/>
      <c r="O138" s="177"/>
      <c r="P138" s="184"/>
      <c r="Q138" s="520"/>
      <c r="R138" s="520"/>
      <c r="S138" s="521"/>
      <c r="T138" s="177"/>
      <c r="U138" s="177"/>
      <c r="V138" s="176"/>
      <c r="W138" s="177"/>
      <c r="X138" s="177"/>
      <c r="Y138" s="176"/>
      <c r="Z138" s="332"/>
      <c r="AA138" s="179"/>
      <c r="AB138" s="181"/>
      <c r="AC138" s="176"/>
      <c r="AD138" s="184"/>
      <c r="AE138" s="177"/>
      <c r="AF138" s="179"/>
      <c r="AG138" s="181"/>
      <c r="AH138" s="219"/>
      <c r="AI138" s="184"/>
      <c r="AJ138" s="332"/>
      <c r="AK138" s="179"/>
      <c r="AL138" s="181"/>
      <c r="AM138" s="219"/>
      <c r="AN138" s="184"/>
      <c r="AO138" s="177"/>
      <c r="AP138" s="179"/>
      <c r="AQ138" s="181"/>
      <c r="AR138" s="219"/>
      <c r="AS138" s="184"/>
      <c r="AT138" s="177"/>
      <c r="AU138" s="183"/>
      <c r="AV138" s="181"/>
      <c r="AW138" s="219"/>
      <c r="AX138" s="184"/>
      <c r="AY138" s="186"/>
      <c r="AZ138" s="178"/>
      <c r="BA138" s="184"/>
      <c r="BB138" s="311"/>
    </row>
    <row r="139" spans="1:54" ht="31.8" thickBot="1">
      <c r="A139" s="730"/>
      <c r="B139" s="728"/>
      <c r="C139" s="729"/>
      <c r="D139" s="325" t="s">
        <v>2</v>
      </c>
      <c r="E139" s="177">
        <f>E104</f>
        <v>0</v>
      </c>
      <c r="F139" s="177"/>
      <c r="G139" s="430"/>
      <c r="H139" s="177"/>
      <c r="I139" s="387"/>
      <c r="J139" s="176"/>
      <c r="K139" s="177"/>
      <c r="L139" s="403"/>
      <c r="M139" s="176"/>
      <c r="N139" s="332"/>
      <c r="O139" s="177"/>
      <c r="P139" s="184"/>
      <c r="Q139" s="520"/>
      <c r="R139" s="520"/>
      <c r="S139" s="521"/>
      <c r="T139" s="177"/>
      <c r="U139" s="177"/>
      <c r="V139" s="176"/>
      <c r="W139" s="177"/>
      <c r="X139" s="177"/>
      <c r="Y139" s="176"/>
      <c r="Z139" s="332"/>
      <c r="AA139" s="179"/>
      <c r="AB139" s="181"/>
      <c r="AC139" s="176"/>
      <c r="AD139" s="184"/>
      <c r="AE139" s="177"/>
      <c r="AF139" s="179"/>
      <c r="AG139" s="181"/>
      <c r="AH139" s="219"/>
      <c r="AI139" s="184"/>
      <c r="AJ139" s="332"/>
      <c r="AK139" s="179"/>
      <c r="AL139" s="181"/>
      <c r="AM139" s="219"/>
      <c r="AN139" s="184"/>
      <c r="AO139" s="177"/>
      <c r="AP139" s="179"/>
      <c r="AQ139" s="181"/>
      <c r="AR139" s="219"/>
      <c r="AS139" s="184"/>
      <c r="AT139" s="177"/>
      <c r="AU139" s="183"/>
      <c r="AV139" s="181"/>
      <c r="AW139" s="219"/>
      <c r="AX139" s="184"/>
      <c r="AY139" s="186"/>
      <c r="AZ139" s="178"/>
      <c r="BA139" s="184"/>
      <c r="BB139" s="311"/>
    </row>
    <row r="140" spans="1:54" ht="16.2" thickBot="1">
      <c r="A140" s="731"/>
      <c r="B140" s="732"/>
      <c r="C140" s="733"/>
      <c r="D140" s="325" t="s">
        <v>43</v>
      </c>
      <c r="E140" s="177">
        <f>E105</f>
        <v>306170.41068999999</v>
      </c>
      <c r="F140" s="410">
        <f>F105</f>
        <v>9595.1</v>
      </c>
      <c r="G140" s="452">
        <f t="shared" ref="G140" si="16">F140/E140</f>
        <v>3.1339083284945904E-2</v>
      </c>
      <c r="H140" s="177"/>
      <c r="I140" s="387"/>
      <c r="J140" s="176"/>
      <c r="K140" s="177"/>
      <c r="L140" s="403"/>
      <c r="M140" s="176"/>
      <c r="N140" s="332"/>
      <c r="O140" s="177"/>
      <c r="P140" s="184"/>
      <c r="Q140" s="520"/>
      <c r="R140" s="520"/>
      <c r="S140" s="521"/>
      <c r="T140" s="177"/>
      <c r="U140" s="177"/>
      <c r="V140" s="176"/>
      <c r="W140" s="177"/>
      <c r="X140" s="177"/>
      <c r="Y140" s="176"/>
      <c r="Z140" s="332"/>
      <c r="AA140" s="179"/>
      <c r="AB140" s="181"/>
      <c r="AC140" s="176"/>
      <c r="AD140" s="184"/>
      <c r="AE140" s="177"/>
      <c r="AF140" s="179"/>
      <c r="AG140" s="181"/>
      <c r="AH140" s="219"/>
      <c r="AI140" s="184"/>
      <c r="AJ140" s="332"/>
      <c r="AK140" s="179"/>
      <c r="AL140" s="181"/>
      <c r="AM140" s="219"/>
      <c r="AN140" s="184"/>
      <c r="AO140" s="177"/>
      <c r="AP140" s="179"/>
      <c r="AQ140" s="181"/>
      <c r="AR140" s="219"/>
      <c r="AS140" s="184"/>
      <c r="AT140" s="177"/>
      <c r="AU140" s="183"/>
      <c r="AV140" s="181"/>
      <c r="AW140" s="219"/>
      <c r="AX140" s="184"/>
      <c r="AY140" s="186"/>
      <c r="AZ140" s="178"/>
      <c r="BA140" s="184"/>
      <c r="BB140" s="311"/>
    </row>
    <row r="141" spans="1:54" ht="20.25" customHeight="1">
      <c r="A141" s="603"/>
      <c r="B141" s="605" t="s">
        <v>278</v>
      </c>
      <c r="C141" s="607"/>
      <c r="D141" s="213" t="s">
        <v>41</v>
      </c>
      <c r="E141" s="187">
        <f>E143+E144+E142</f>
        <v>310194.23668999999</v>
      </c>
      <c r="F141" s="187">
        <f>F143+F144+F142</f>
        <v>10880.4</v>
      </c>
      <c r="G141" s="415">
        <f>F141/E141</f>
        <v>3.5076086893495659E-2</v>
      </c>
      <c r="H141" s="187"/>
      <c r="I141" s="388"/>
      <c r="J141" s="189"/>
      <c r="K141" s="187"/>
      <c r="L141" s="187"/>
      <c r="M141" s="189"/>
      <c r="N141" s="188">
        <f>N143+N144</f>
        <v>5980.1</v>
      </c>
      <c r="O141" s="187">
        <f>O143+O144</f>
        <v>5980.1</v>
      </c>
      <c r="P141" s="411">
        <f>O141/N141</f>
        <v>1</v>
      </c>
      <c r="Q141" s="522">
        <f>Q73+Q113+Q119+Q136+Q137</f>
        <v>4831.5</v>
      </c>
      <c r="R141" s="522">
        <f>R73+R113+R119+R136+R137</f>
        <v>4831.5</v>
      </c>
      <c r="S141" s="452">
        <f t="shared" ref="S141" si="17">R141/Q141</f>
        <v>1</v>
      </c>
      <c r="T141" s="187"/>
      <c r="U141" s="187"/>
      <c r="V141" s="189"/>
      <c r="W141" s="187"/>
      <c r="X141" s="187"/>
      <c r="Y141" s="189"/>
      <c r="Z141" s="188">
        <f>Z143+Z144</f>
        <v>0</v>
      </c>
      <c r="AA141" s="191"/>
      <c r="AB141" s="193"/>
      <c r="AC141" s="189"/>
      <c r="AD141" s="196"/>
      <c r="AE141" s="187"/>
      <c r="AF141" s="191"/>
      <c r="AG141" s="193"/>
      <c r="AH141" s="207"/>
      <c r="AI141" s="196"/>
      <c r="AJ141" s="188">
        <f>AJ143+AJ144</f>
        <v>30</v>
      </c>
      <c r="AK141" s="191"/>
      <c r="AL141" s="193"/>
      <c r="AM141" s="207"/>
      <c r="AN141" s="196"/>
      <c r="AO141" s="187"/>
      <c r="AP141" s="191"/>
      <c r="AQ141" s="193"/>
      <c r="AR141" s="207"/>
      <c r="AS141" s="196"/>
      <c r="AT141" s="187"/>
      <c r="AU141" s="195"/>
      <c r="AV141" s="193"/>
      <c r="AW141" s="207"/>
      <c r="AX141" s="196"/>
      <c r="AY141" s="188">
        <f>AY143+AY144</f>
        <v>1707.9259999999999</v>
      </c>
      <c r="AZ141" s="187"/>
      <c r="BA141" s="196"/>
      <c r="BB141" s="658"/>
    </row>
    <row r="142" spans="1:54" ht="35.25" customHeight="1">
      <c r="A142" s="604"/>
      <c r="B142" s="606"/>
      <c r="C142" s="608"/>
      <c r="D142" s="274" t="s">
        <v>37</v>
      </c>
      <c r="E142" s="157">
        <f>E49</f>
        <v>19.8</v>
      </c>
      <c r="F142" s="157"/>
      <c r="G142" s="415">
        <f t="shared" ref="G142:G144" si="18">F142/E142</f>
        <v>0</v>
      </c>
      <c r="H142" s="157"/>
      <c r="I142" s="385"/>
      <c r="J142" s="199"/>
      <c r="K142" s="157"/>
      <c r="L142" s="157"/>
      <c r="M142" s="199"/>
      <c r="N142" s="157"/>
      <c r="O142" s="157"/>
      <c r="P142" s="202"/>
      <c r="Q142" s="517"/>
      <c r="R142" s="517"/>
      <c r="S142" s="524"/>
      <c r="T142" s="157"/>
      <c r="U142" s="157"/>
      <c r="V142" s="199"/>
      <c r="W142" s="157"/>
      <c r="X142" s="157"/>
      <c r="Y142" s="199"/>
      <c r="Z142" s="157"/>
      <c r="AA142" s="161"/>
      <c r="AB142" s="201"/>
      <c r="AC142" s="199"/>
      <c r="AD142" s="202"/>
      <c r="AE142" s="157"/>
      <c r="AF142" s="161"/>
      <c r="AG142" s="201"/>
      <c r="AH142" s="209"/>
      <c r="AI142" s="202"/>
      <c r="AJ142" s="157"/>
      <c r="AK142" s="161"/>
      <c r="AL142" s="201"/>
      <c r="AM142" s="209"/>
      <c r="AN142" s="202"/>
      <c r="AO142" s="157"/>
      <c r="AP142" s="161"/>
      <c r="AQ142" s="201"/>
      <c r="AR142" s="209"/>
      <c r="AS142" s="202"/>
      <c r="AT142" s="157"/>
      <c r="AU142" s="159"/>
      <c r="AV142" s="202"/>
      <c r="AW142" s="209"/>
      <c r="AX142" s="202"/>
      <c r="AY142" s="158"/>
      <c r="AZ142" s="157"/>
      <c r="BA142" s="202"/>
      <c r="BB142" s="654"/>
    </row>
    <row r="143" spans="1:54" ht="33" customHeight="1">
      <c r="A143" s="604"/>
      <c r="B143" s="606"/>
      <c r="C143" s="608"/>
      <c r="D143" s="274" t="s">
        <v>2</v>
      </c>
      <c r="E143" s="166">
        <f>E50+E109</f>
        <v>882.3</v>
      </c>
      <c r="F143" s="166"/>
      <c r="G143" s="415">
        <f t="shared" si="18"/>
        <v>0</v>
      </c>
      <c r="H143" s="214"/>
      <c r="I143" s="390"/>
      <c r="J143" s="215"/>
      <c r="K143" s="166"/>
      <c r="L143" s="166"/>
      <c r="M143" s="167"/>
      <c r="N143" s="166"/>
      <c r="O143" s="166"/>
      <c r="P143" s="211"/>
      <c r="Q143" s="518"/>
      <c r="R143" s="518"/>
      <c r="S143" s="519"/>
      <c r="T143" s="166"/>
      <c r="U143" s="166"/>
      <c r="V143" s="167"/>
      <c r="W143" s="166"/>
      <c r="X143" s="166"/>
      <c r="Y143" s="167"/>
      <c r="Z143" s="166"/>
      <c r="AA143" s="170"/>
      <c r="AB143" s="172"/>
      <c r="AC143" s="167"/>
      <c r="AD143" s="211"/>
      <c r="AE143" s="166"/>
      <c r="AF143" s="170"/>
      <c r="AG143" s="172"/>
      <c r="AH143" s="212"/>
      <c r="AI143" s="211"/>
      <c r="AJ143" s="166"/>
      <c r="AK143" s="170"/>
      <c r="AL143" s="172"/>
      <c r="AM143" s="212"/>
      <c r="AN143" s="211"/>
      <c r="AO143" s="166"/>
      <c r="AP143" s="170"/>
      <c r="AQ143" s="172"/>
      <c r="AR143" s="212"/>
      <c r="AS143" s="211"/>
      <c r="AT143" s="166"/>
      <c r="AU143" s="170"/>
      <c r="AV143" s="211"/>
      <c r="AW143" s="212"/>
      <c r="AX143" s="211"/>
      <c r="AY143" s="165">
        <f>AY109+AY50</f>
        <v>882.3</v>
      </c>
      <c r="AZ143" s="166"/>
      <c r="BA143" s="174"/>
      <c r="BB143" s="654"/>
    </row>
    <row r="144" spans="1:54" ht="19.5" customHeight="1">
      <c r="A144" s="604"/>
      <c r="B144" s="606"/>
      <c r="C144" s="608"/>
      <c r="D144" s="276" t="s">
        <v>43</v>
      </c>
      <c r="E144" s="166">
        <f>E45+E105</f>
        <v>309292.13669000001</v>
      </c>
      <c r="F144" s="166">
        <f>F45+F105+F68+F90+F70+F74</f>
        <v>10880.4</v>
      </c>
      <c r="G144" s="415">
        <f t="shared" si="18"/>
        <v>3.5178391912709051E-2</v>
      </c>
      <c r="H144" s="166"/>
      <c r="I144" s="386"/>
      <c r="J144" s="167"/>
      <c r="K144" s="166"/>
      <c r="L144" s="166"/>
      <c r="M144" s="167"/>
      <c r="N144" s="166">
        <f>N45+N105+N135+N68+N90+N70</f>
        <v>5980.1</v>
      </c>
      <c r="O144" s="166">
        <f>O45+O105+O135+O68+O90+O70</f>
        <v>5980.1</v>
      </c>
      <c r="P144" s="411">
        <f>O144/N144</f>
        <v>1</v>
      </c>
      <c r="Q144" s="518"/>
      <c r="R144" s="518"/>
      <c r="S144" s="519"/>
      <c r="T144" s="166"/>
      <c r="U144" s="166"/>
      <c r="V144" s="167"/>
      <c r="W144" s="166"/>
      <c r="X144" s="166"/>
      <c r="Y144" s="167"/>
      <c r="Z144" s="166">
        <f>Z45+Z105</f>
        <v>0</v>
      </c>
      <c r="AA144" s="170"/>
      <c r="AB144" s="172"/>
      <c r="AC144" s="167"/>
      <c r="AD144" s="211"/>
      <c r="AE144" s="166"/>
      <c r="AF144" s="170"/>
      <c r="AG144" s="172"/>
      <c r="AH144" s="212"/>
      <c r="AI144" s="211"/>
      <c r="AJ144" s="166">
        <f>AJ45+AJ105</f>
        <v>30</v>
      </c>
      <c r="AK144" s="170"/>
      <c r="AL144" s="172"/>
      <c r="AM144" s="212"/>
      <c r="AN144" s="211"/>
      <c r="AO144" s="166"/>
      <c r="AP144" s="170"/>
      <c r="AQ144" s="172"/>
      <c r="AR144" s="212"/>
      <c r="AS144" s="211"/>
      <c r="AT144" s="166"/>
      <c r="AU144" s="168"/>
      <c r="AV144" s="172"/>
      <c r="AW144" s="212"/>
      <c r="AX144" s="211"/>
      <c r="AY144" s="346">
        <f>AY45+AY105</f>
        <v>825.62600000000009</v>
      </c>
      <c r="AZ144" s="166"/>
      <c r="BA144" s="211"/>
      <c r="BB144" s="654"/>
    </row>
    <row r="145" spans="1:54" ht="34.950000000000003" hidden="1" customHeight="1">
      <c r="A145" s="604"/>
      <c r="B145" s="606"/>
      <c r="C145" s="608"/>
      <c r="D145" s="277" t="s">
        <v>276</v>
      </c>
      <c r="E145" s="177"/>
      <c r="F145" s="177"/>
      <c r="G145" s="430"/>
      <c r="H145" s="177"/>
      <c r="I145" s="387"/>
      <c r="J145" s="176"/>
      <c r="K145" s="177"/>
      <c r="L145" s="403"/>
      <c r="M145" s="176"/>
      <c r="N145" s="332"/>
      <c r="O145" s="177"/>
      <c r="P145" s="184"/>
      <c r="Q145" s="520"/>
      <c r="R145" s="520"/>
      <c r="S145" s="521"/>
      <c r="T145" s="177"/>
      <c r="U145" s="177"/>
      <c r="V145" s="176"/>
      <c r="W145" s="177"/>
      <c r="X145" s="177"/>
      <c r="Y145" s="176"/>
      <c r="Z145" s="332"/>
      <c r="AA145" s="179"/>
      <c r="AB145" s="181"/>
      <c r="AC145" s="176"/>
      <c r="AD145" s="184"/>
      <c r="AE145" s="177"/>
      <c r="AF145" s="179"/>
      <c r="AG145" s="181"/>
      <c r="AH145" s="219"/>
      <c r="AI145" s="184"/>
      <c r="AJ145" s="332"/>
      <c r="AK145" s="179"/>
      <c r="AL145" s="181"/>
      <c r="AM145" s="219"/>
      <c r="AN145" s="184"/>
      <c r="AO145" s="177"/>
      <c r="AP145" s="179"/>
      <c r="AQ145" s="181"/>
      <c r="AR145" s="219"/>
      <c r="AS145" s="184"/>
      <c r="AT145" s="177"/>
      <c r="AU145" s="183"/>
      <c r="AV145" s="184"/>
      <c r="AW145" s="219"/>
      <c r="AX145" s="184"/>
      <c r="AY145" s="186"/>
      <c r="AZ145" s="177"/>
      <c r="BA145" s="184"/>
      <c r="BB145" s="654"/>
    </row>
    <row r="146" spans="1:54" s="426" customFormat="1" ht="34.950000000000003" customHeight="1">
      <c r="A146" s="603"/>
      <c r="B146" s="605" t="s">
        <v>289</v>
      </c>
      <c r="C146" s="607"/>
      <c r="D146" s="466" t="s">
        <v>41</v>
      </c>
      <c r="E146" s="345">
        <f>E149</f>
        <v>303.60000000000002</v>
      </c>
      <c r="F146" s="345"/>
      <c r="G146" s="415"/>
      <c r="H146" s="345"/>
      <c r="I146" s="345"/>
      <c r="J146" s="417"/>
      <c r="K146" s="345"/>
      <c r="L146" s="345"/>
      <c r="M146" s="417"/>
      <c r="N146" s="345"/>
      <c r="O146" s="345"/>
      <c r="P146" s="424"/>
      <c r="Q146" s="522"/>
      <c r="R146" s="522"/>
      <c r="S146" s="523"/>
      <c r="T146" s="345"/>
      <c r="U146" s="345"/>
      <c r="V146" s="417"/>
      <c r="W146" s="345"/>
      <c r="X146" s="345"/>
      <c r="Y146" s="417"/>
      <c r="Z146" s="345"/>
      <c r="AA146" s="419"/>
      <c r="AB146" s="421"/>
      <c r="AC146" s="417"/>
      <c r="AD146" s="424"/>
      <c r="AE146" s="345"/>
      <c r="AF146" s="419"/>
      <c r="AG146" s="421"/>
      <c r="AH146" s="446"/>
      <c r="AI146" s="424"/>
      <c r="AJ146" s="345"/>
      <c r="AK146" s="419"/>
      <c r="AL146" s="421"/>
      <c r="AM146" s="446"/>
      <c r="AN146" s="424"/>
      <c r="AO146" s="345"/>
      <c r="AP146" s="419"/>
      <c r="AQ146" s="421"/>
      <c r="AR146" s="446"/>
      <c r="AS146" s="424"/>
      <c r="AT146" s="345"/>
      <c r="AU146" s="423"/>
      <c r="AV146" s="421"/>
      <c r="AW146" s="446"/>
      <c r="AX146" s="424"/>
      <c r="AY146" s="345">
        <f>AY107</f>
        <v>303.55</v>
      </c>
      <c r="AZ146" s="345"/>
      <c r="BA146" s="424"/>
      <c r="BB146" s="658"/>
    </row>
    <row r="147" spans="1:54" ht="34.950000000000003" customHeight="1">
      <c r="A147" s="604"/>
      <c r="B147" s="606"/>
      <c r="C147" s="608"/>
      <c r="D147" s="274" t="s">
        <v>37</v>
      </c>
      <c r="E147" s="157"/>
      <c r="F147" s="157"/>
      <c r="G147" s="455"/>
      <c r="H147" s="157"/>
      <c r="I147" s="385"/>
      <c r="J147" s="199"/>
      <c r="K147" s="157"/>
      <c r="L147" s="157"/>
      <c r="M147" s="199"/>
      <c r="N147" s="157"/>
      <c r="O147" s="157"/>
      <c r="P147" s="202"/>
      <c r="Q147" s="517"/>
      <c r="R147" s="517"/>
      <c r="S147" s="524"/>
      <c r="T147" s="157"/>
      <c r="U147" s="157"/>
      <c r="V147" s="199"/>
      <c r="W147" s="157"/>
      <c r="X147" s="157"/>
      <c r="Y147" s="199"/>
      <c r="Z147" s="157"/>
      <c r="AA147" s="161"/>
      <c r="AB147" s="201"/>
      <c r="AC147" s="199"/>
      <c r="AD147" s="202"/>
      <c r="AE147" s="157"/>
      <c r="AF147" s="161"/>
      <c r="AG147" s="201"/>
      <c r="AH147" s="209"/>
      <c r="AI147" s="202"/>
      <c r="AJ147" s="157"/>
      <c r="AK147" s="161"/>
      <c r="AL147" s="201"/>
      <c r="AM147" s="209"/>
      <c r="AN147" s="202"/>
      <c r="AO147" s="157"/>
      <c r="AP147" s="161"/>
      <c r="AQ147" s="201"/>
      <c r="AR147" s="209"/>
      <c r="AS147" s="202"/>
      <c r="AT147" s="157"/>
      <c r="AU147" s="159"/>
      <c r="AV147" s="202"/>
      <c r="AW147" s="209"/>
      <c r="AX147" s="202"/>
      <c r="AY147" s="157"/>
      <c r="AZ147" s="157"/>
      <c r="BA147" s="202"/>
      <c r="BB147" s="654"/>
    </row>
    <row r="148" spans="1:54" ht="34.950000000000003" customHeight="1">
      <c r="A148" s="604"/>
      <c r="B148" s="606"/>
      <c r="C148" s="608"/>
      <c r="D148" s="274" t="s">
        <v>2</v>
      </c>
      <c r="E148" s="166">
        <f>E109</f>
        <v>0</v>
      </c>
      <c r="F148" s="166"/>
      <c r="G148" s="456"/>
      <c r="H148" s="214"/>
      <c r="I148" s="390"/>
      <c r="J148" s="215"/>
      <c r="K148" s="166"/>
      <c r="L148" s="166"/>
      <c r="M148" s="167"/>
      <c r="N148" s="166"/>
      <c r="O148" s="166"/>
      <c r="P148" s="211"/>
      <c r="Q148" s="518"/>
      <c r="R148" s="518"/>
      <c r="S148" s="519"/>
      <c r="T148" s="166"/>
      <c r="U148" s="166"/>
      <c r="V148" s="167"/>
      <c r="W148" s="166"/>
      <c r="X148" s="166"/>
      <c r="Y148" s="167"/>
      <c r="Z148" s="166"/>
      <c r="AA148" s="170"/>
      <c r="AB148" s="172"/>
      <c r="AC148" s="167"/>
      <c r="AD148" s="211"/>
      <c r="AE148" s="166"/>
      <c r="AF148" s="170"/>
      <c r="AG148" s="172"/>
      <c r="AH148" s="212"/>
      <c r="AI148" s="211"/>
      <c r="AJ148" s="166"/>
      <c r="AK148" s="170"/>
      <c r="AL148" s="172"/>
      <c r="AM148" s="212"/>
      <c r="AN148" s="211"/>
      <c r="AO148" s="166"/>
      <c r="AP148" s="170"/>
      <c r="AQ148" s="172"/>
      <c r="AR148" s="212"/>
      <c r="AS148" s="211"/>
      <c r="AT148" s="166"/>
      <c r="AU148" s="170"/>
      <c r="AV148" s="211"/>
      <c r="AW148" s="212"/>
      <c r="AX148" s="211"/>
      <c r="AY148" s="166">
        <f>AY109</f>
        <v>0</v>
      </c>
      <c r="AZ148" s="166"/>
      <c r="BA148" s="174"/>
      <c r="BB148" s="654"/>
    </row>
    <row r="149" spans="1:54" s="426" customFormat="1" ht="34.950000000000003" customHeight="1">
      <c r="A149" s="604"/>
      <c r="B149" s="606"/>
      <c r="C149" s="608"/>
      <c r="D149" s="467" t="s">
        <v>43</v>
      </c>
      <c r="E149" s="346">
        <f>E112</f>
        <v>303.60000000000002</v>
      </c>
      <c r="F149" s="346"/>
      <c r="G149" s="456"/>
      <c r="H149" s="346"/>
      <c r="I149" s="346"/>
      <c r="J149" s="461"/>
      <c r="K149" s="346"/>
      <c r="L149" s="346"/>
      <c r="M149" s="461"/>
      <c r="N149" s="346"/>
      <c r="O149" s="346"/>
      <c r="P149" s="468"/>
      <c r="Q149" s="518"/>
      <c r="R149" s="518"/>
      <c r="S149" s="519"/>
      <c r="T149" s="346"/>
      <c r="U149" s="346"/>
      <c r="V149" s="461"/>
      <c r="W149" s="346"/>
      <c r="X149" s="346"/>
      <c r="Y149" s="461"/>
      <c r="Z149" s="346"/>
      <c r="AA149" s="469"/>
      <c r="AB149" s="470"/>
      <c r="AC149" s="461"/>
      <c r="AD149" s="468"/>
      <c r="AE149" s="346"/>
      <c r="AF149" s="469"/>
      <c r="AG149" s="470"/>
      <c r="AH149" s="471"/>
      <c r="AI149" s="468"/>
      <c r="AJ149" s="346"/>
      <c r="AK149" s="469"/>
      <c r="AL149" s="470"/>
      <c r="AM149" s="471"/>
      <c r="AN149" s="468"/>
      <c r="AO149" s="346"/>
      <c r="AP149" s="469"/>
      <c r="AQ149" s="470"/>
      <c r="AR149" s="471"/>
      <c r="AS149" s="468"/>
      <c r="AT149" s="346"/>
      <c r="AU149" s="472"/>
      <c r="AV149" s="470"/>
      <c r="AW149" s="471"/>
      <c r="AX149" s="468"/>
      <c r="AY149" s="346">
        <f>AY110</f>
        <v>303.55</v>
      </c>
      <c r="AZ149" s="346"/>
      <c r="BA149" s="468"/>
      <c r="BB149" s="654"/>
    </row>
    <row r="150" spans="1:54" ht="34.950000000000003" hidden="1" customHeight="1">
      <c r="A150" s="634"/>
      <c r="B150" s="697"/>
      <c r="C150" s="708"/>
      <c r="D150" s="277" t="s">
        <v>276</v>
      </c>
      <c r="E150" s="177"/>
      <c r="F150" s="177"/>
      <c r="G150" s="430"/>
      <c r="H150" s="177"/>
      <c r="I150" s="387"/>
      <c r="J150" s="176"/>
      <c r="K150" s="177"/>
      <c r="L150" s="403"/>
      <c r="M150" s="176"/>
      <c r="N150" s="332"/>
      <c r="O150" s="177"/>
      <c r="P150" s="184"/>
      <c r="Q150" s="520"/>
      <c r="R150" s="520"/>
      <c r="S150" s="521"/>
      <c r="T150" s="177"/>
      <c r="U150" s="177"/>
      <c r="V150" s="176"/>
      <c r="W150" s="177"/>
      <c r="X150" s="177"/>
      <c r="Y150" s="176"/>
      <c r="Z150" s="332"/>
      <c r="AA150" s="179"/>
      <c r="AB150" s="181"/>
      <c r="AC150" s="176"/>
      <c r="AD150" s="184"/>
      <c r="AE150" s="177"/>
      <c r="AF150" s="179"/>
      <c r="AG150" s="181"/>
      <c r="AH150" s="219"/>
      <c r="AI150" s="184"/>
      <c r="AJ150" s="332"/>
      <c r="AK150" s="179"/>
      <c r="AL150" s="181"/>
      <c r="AM150" s="219"/>
      <c r="AN150" s="184"/>
      <c r="AO150" s="177"/>
      <c r="AP150" s="179"/>
      <c r="AQ150" s="181"/>
      <c r="AR150" s="219"/>
      <c r="AS150" s="184"/>
      <c r="AT150" s="177"/>
      <c r="AU150" s="183"/>
      <c r="AV150" s="184"/>
      <c r="AW150" s="219"/>
      <c r="AX150" s="184"/>
      <c r="AY150" s="186"/>
      <c r="AZ150" s="177"/>
      <c r="BA150" s="184"/>
      <c r="BB150" s="654"/>
    </row>
    <row r="151" spans="1:54" ht="16.2" thickBot="1">
      <c r="A151" s="616" t="s">
        <v>351</v>
      </c>
      <c r="B151" s="617"/>
      <c r="C151" s="617"/>
      <c r="D151" s="617"/>
      <c r="E151" s="617"/>
      <c r="F151" s="617"/>
      <c r="G151" s="617"/>
      <c r="H151" s="617"/>
      <c r="I151" s="617"/>
      <c r="J151" s="617"/>
      <c r="K151" s="617"/>
      <c r="L151" s="617"/>
      <c r="M151" s="617"/>
      <c r="N151" s="617"/>
      <c r="O151" s="617"/>
      <c r="P151" s="617"/>
      <c r="Q151" s="617"/>
      <c r="R151" s="617"/>
      <c r="S151" s="617"/>
      <c r="T151" s="617"/>
      <c r="U151" s="617"/>
      <c r="V151" s="617"/>
      <c r="W151" s="617"/>
      <c r="X151" s="617"/>
      <c r="Y151" s="617"/>
      <c r="Z151" s="617"/>
      <c r="AA151" s="617"/>
      <c r="AB151" s="617"/>
      <c r="AC151" s="617"/>
      <c r="AD151" s="617"/>
      <c r="AE151" s="617"/>
      <c r="AF151" s="617"/>
      <c r="AG151" s="617"/>
      <c r="AH151" s="617"/>
      <c r="AI151" s="617"/>
      <c r="AJ151" s="617"/>
      <c r="AK151" s="617"/>
      <c r="AL151" s="617"/>
      <c r="AM151" s="617"/>
      <c r="AN151" s="617"/>
      <c r="AO151" s="617"/>
      <c r="AP151" s="617"/>
      <c r="AQ151" s="617"/>
      <c r="AR151" s="617"/>
      <c r="AS151" s="617"/>
      <c r="AT151" s="617"/>
      <c r="AU151" s="617"/>
      <c r="AV151" s="617"/>
      <c r="AW151" s="617"/>
      <c r="AX151" s="617"/>
      <c r="AY151" s="617"/>
      <c r="AZ151" s="617"/>
      <c r="BA151" s="617"/>
      <c r="BB151" s="618"/>
    </row>
    <row r="152" spans="1:54" ht="22.5" customHeight="1" thickBot="1">
      <c r="A152" s="619" t="s">
        <v>6</v>
      </c>
      <c r="B152" s="607" t="s">
        <v>354</v>
      </c>
      <c r="C152" s="607" t="s">
        <v>306</v>
      </c>
      <c r="D152" s="213" t="s">
        <v>41</v>
      </c>
      <c r="E152" s="785">
        <f>SUM(E154:E156)</f>
        <v>310546.79999999993</v>
      </c>
      <c r="F152" s="785">
        <f>SUM(F154:F156)</f>
        <v>96801.600000000006</v>
      </c>
      <c r="G152" s="459">
        <f>F152/E152</f>
        <v>0.31171340358361455</v>
      </c>
      <c r="H152" s="785">
        <f t="shared" ref="H152:I152" si="19">H221</f>
        <v>0</v>
      </c>
      <c r="I152" s="786">
        <f t="shared" si="19"/>
        <v>6656.3</v>
      </c>
      <c r="J152" s="189"/>
      <c r="K152" s="187"/>
      <c r="L152" s="187"/>
      <c r="M152" s="189"/>
      <c r="N152" s="187"/>
      <c r="O152" s="187"/>
      <c r="P152" s="189"/>
      <c r="Q152" s="522"/>
      <c r="R152" s="522"/>
      <c r="S152" s="523"/>
      <c r="T152" s="187"/>
      <c r="U152" s="187"/>
      <c r="V152" s="189"/>
      <c r="W152" s="187"/>
      <c r="X152" s="187"/>
      <c r="Y152" s="189"/>
      <c r="Z152" s="187"/>
      <c r="AA152" s="191"/>
      <c r="AB152" s="192"/>
      <c r="AC152" s="216"/>
      <c r="AD152" s="207"/>
      <c r="AE152" s="190"/>
      <c r="AF152" s="191"/>
      <c r="AG152" s="192"/>
      <c r="AH152" s="216"/>
      <c r="AI152" s="189"/>
      <c r="AJ152" s="190"/>
      <c r="AK152" s="191"/>
      <c r="AL152" s="192"/>
      <c r="AM152" s="216"/>
      <c r="AN152" s="189"/>
      <c r="AO152" s="194"/>
      <c r="AP152" s="191"/>
      <c r="AQ152" s="192"/>
      <c r="AR152" s="216"/>
      <c r="AS152" s="189"/>
      <c r="AT152" s="194"/>
      <c r="AU152" s="195"/>
      <c r="AV152" s="193"/>
      <c r="AW152" s="216"/>
      <c r="AX152" s="189"/>
      <c r="AY152" s="216"/>
      <c r="AZ152" s="189"/>
      <c r="BA152" s="189"/>
      <c r="BB152" s="625"/>
    </row>
    <row r="153" spans="1:54" ht="49.5" hidden="1" customHeight="1">
      <c r="A153" s="620"/>
      <c r="B153" s="608"/>
      <c r="C153" s="608"/>
      <c r="D153" s="336" t="s">
        <v>2</v>
      </c>
      <c r="E153" s="787">
        <v>290389.90000000002</v>
      </c>
      <c r="F153" s="166">
        <v>95773.7</v>
      </c>
      <c r="G153" s="459">
        <f t="shared" ref="G153:G155" si="20">F153/E153</f>
        <v>0.32981071311364474</v>
      </c>
      <c r="H153" s="166"/>
      <c r="I153" s="386"/>
      <c r="J153" s="167"/>
      <c r="K153" s="166"/>
      <c r="L153" s="166"/>
      <c r="M153" s="167"/>
      <c r="N153" s="166"/>
      <c r="O153" s="166"/>
      <c r="P153" s="167"/>
      <c r="Q153" s="518"/>
      <c r="R153" s="518"/>
      <c r="S153" s="519"/>
      <c r="T153" s="166"/>
      <c r="U153" s="166"/>
      <c r="V153" s="167"/>
      <c r="W153" s="166"/>
      <c r="X153" s="166"/>
      <c r="Y153" s="167"/>
      <c r="Z153" s="166"/>
      <c r="AA153" s="170"/>
      <c r="AB153" s="171"/>
      <c r="AC153" s="218"/>
      <c r="AD153" s="212"/>
      <c r="AE153" s="169"/>
      <c r="AF153" s="170"/>
      <c r="AG153" s="171"/>
      <c r="AH153" s="218"/>
      <c r="AI153" s="167"/>
      <c r="AJ153" s="169"/>
      <c r="AK153" s="170"/>
      <c r="AL153" s="171"/>
      <c r="AM153" s="218"/>
      <c r="AN153" s="167"/>
      <c r="AO153" s="173"/>
      <c r="AP153" s="170"/>
      <c r="AQ153" s="171"/>
      <c r="AR153" s="218"/>
      <c r="AS153" s="167"/>
      <c r="AT153" s="173"/>
      <c r="AU153" s="170"/>
      <c r="AV153" s="171"/>
      <c r="AW153" s="218"/>
      <c r="AX153" s="167"/>
      <c r="AY153" s="218"/>
      <c r="AZ153" s="167"/>
      <c r="BA153" s="167"/>
      <c r="BB153" s="626"/>
    </row>
    <row r="154" spans="1:54" ht="49.5" customHeight="1" thickBot="1">
      <c r="A154" s="620"/>
      <c r="B154" s="608"/>
      <c r="C154" s="608"/>
      <c r="D154" s="788" t="s">
        <v>2</v>
      </c>
      <c r="E154" s="787">
        <f>E223</f>
        <v>14293.1</v>
      </c>
      <c r="F154" s="787">
        <f>F223</f>
        <v>0</v>
      </c>
      <c r="G154" s="459"/>
      <c r="H154" s="504"/>
      <c r="I154" s="789"/>
      <c r="J154" s="167"/>
      <c r="K154" s="166"/>
      <c r="L154" s="166"/>
      <c r="M154" s="167"/>
      <c r="N154" s="166"/>
      <c r="O154" s="166"/>
      <c r="P154" s="167"/>
      <c r="Q154" s="518"/>
      <c r="R154" s="518"/>
      <c r="S154" s="519"/>
      <c r="T154" s="166"/>
      <c r="U154" s="166"/>
      <c r="V154" s="167"/>
      <c r="W154" s="166"/>
      <c r="X154" s="166"/>
      <c r="Y154" s="167"/>
      <c r="Z154" s="166"/>
      <c r="AA154" s="170"/>
      <c r="AB154" s="171"/>
      <c r="AC154" s="218"/>
      <c r="AD154" s="212"/>
      <c r="AE154" s="169"/>
      <c r="AF154" s="170"/>
      <c r="AG154" s="171"/>
      <c r="AH154" s="218"/>
      <c r="AI154" s="167"/>
      <c r="AJ154" s="169"/>
      <c r="AK154" s="170"/>
      <c r="AL154" s="171"/>
      <c r="AM154" s="218"/>
      <c r="AN154" s="167"/>
      <c r="AO154" s="173"/>
      <c r="AP154" s="170"/>
      <c r="AQ154" s="171"/>
      <c r="AR154" s="218"/>
      <c r="AS154" s="167"/>
      <c r="AT154" s="173"/>
      <c r="AU154" s="168"/>
      <c r="AV154" s="172"/>
      <c r="AW154" s="218"/>
      <c r="AX154" s="167"/>
      <c r="AY154" s="218"/>
      <c r="AZ154" s="167"/>
      <c r="BA154" s="167"/>
      <c r="BB154" s="626"/>
    </row>
    <row r="155" spans="1:54" ht="22.5" customHeight="1" thickBot="1">
      <c r="A155" s="620"/>
      <c r="B155" s="608"/>
      <c r="C155" s="608"/>
      <c r="D155" s="338" t="s">
        <v>43</v>
      </c>
      <c r="E155" s="790">
        <f>E224</f>
        <v>290389.89999999997</v>
      </c>
      <c r="F155" s="790">
        <f>F224</f>
        <v>95773.700000000012</v>
      </c>
      <c r="G155" s="459">
        <f t="shared" si="20"/>
        <v>0.32981071311364485</v>
      </c>
      <c r="H155" s="791">
        <f t="shared" ref="H155:I155" si="21">H224</f>
        <v>0</v>
      </c>
      <c r="I155" s="792">
        <f t="shared" si="21"/>
        <v>6656.3</v>
      </c>
      <c r="J155" s="167"/>
      <c r="K155" s="166"/>
      <c r="L155" s="166"/>
      <c r="M155" s="167"/>
      <c r="N155" s="166"/>
      <c r="O155" s="166"/>
      <c r="P155" s="167"/>
      <c r="Q155" s="518"/>
      <c r="R155" s="518"/>
      <c r="S155" s="519"/>
      <c r="T155" s="166"/>
      <c r="U155" s="166"/>
      <c r="V155" s="167"/>
      <c r="W155" s="166"/>
      <c r="X155" s="166"/>
      <c r="Y155" s="167"/>
      <c r="Z155" s="166"/>
      <c r="AA155" s="170"/>
      <c r="AB155" s="171"/>
      <c r="AC155" s="218"/>
      <c r="AD155" s="212"/>
      <c r="AE155" s="169"/>
      <c r="AF155" s="170"/>
      <c r="AG155" s="171"/>
      <c r="AH155" s="218"/>
      <c r="AI155" s="167"/>
      <c r="AJ155" s="169"/>
      <c r="AK155" s="170"/>
      <c r="AL155" s="171"/>
      <c r="AM155" s="218"/>
      <c r="AN155" s="167"/>
      <c r="AO155" s="173"/>
      <c r="AP155" s="170"/>
      <c r="AQ155" s="171"/>
      <c r="AR155" s="218"/>
      <c r="AS155" s="167"/>
      <c r="AT155" s="173"/>
      <c r="AU155" s="168"/>
      <c r="AV155" s="172"/>
      <c r="AW155" s="218"/>
      <c r="AX155" s="167"/>
      <c r="AY155" s="218"/>
      <c r="AZ155" s="167"/>
      <c r="BA155" s="167"/>
      <c r="BB155" s="626"/>
    </row>
    <row r="156" spans="1:54" ht="38.4" customHeight="1">
      <c r="A156" s="620"/>
      <c r="B156" s="608"/>
      <c r="C156" s="608"/>
      <c r="D156" s="339" t="s">
        <v>276</v>
      </c>
      <c r="E156" s="157">
        <f>E225</f>
        <v>5863.8</v>
      </c>
      <c r="F156" s="157">
        <f>F225</f>
        <v>1027.8999999999999</v>
      </c>
      <c r="G156" s="539">
        <f t="shared" ref="G156:I156" si="22">G225</f>
        <v>0.17529588321566217</v>
      </c>
      <c r="H156" s="536">
        <f t="shared" si="22"/>
        <v>0</v>
      </c>
      <c r="I156" s="540">
        <f t="shared" si="22"/>
        <v>0</v>
      </c>
      <c r="J156" s="176"/>
      <c r="K156" s="536"/>
      <c r="L156" s="536"/>
      <c r="M156" s="176"/>
      <c r="N156" s="536"/>
      <c r="O156" s="536"/>
      <c r="P156" s="176"/>
      <c r="Q156" s="538"/>
      <c r="R156" s="538"/>
      <c r="S156" s="521"/>
      <c r="T156" s="536"/>
      <c r="U156" s="536"/>
      <c r="V156" s="176"/>
      <c r="W156" s="536"/>
      <c r="X156" s="536"/>
      <c r="Y156" s="176"/>
      <c r="Z156" s="536"/>
      <c r="AA156" s="179"/>
      <c r="AB156" s="180"/>
      <c r="AC156" s="222"/>
      <c r="AD156" s="219"/>
      <c r="AE156" s="178"/>
      <c r="AF156" s="179"/>
      <c r="AG156" s="180"/>
      <c r="AH156" s="222"/>
      <c r="AI156" s="176"/>
      <c r="AJ156" s="178"/>
      <c r="AK156" s="179"/>
      <c r="AL156" s="180"/>
      <c r="AM156" s="222"/>
      <c r="AN156" s="176"/>
      <c r="AO156" s="182"/>
      <c r="AP156" s="179"/>
      <c r="AQ156" s="180"/>
      <c r="AR156" s="222"/>
      <c r="AS156" s="176"/>
      <c r="AT156" s="182"/>
      <c r="AU156" s="183"/>
      <c r="AV156" s="181"/>
      <c r="AW156" s="222"/>
      <c r="AX156" s="176"/>
      <c r="AY156" s="222"/>
      <c r="AZ156" s="176"/>
      <c r="BA156" s="176"/>
      <c r="BB156" s="626"/>
    </row>
    <row r="157" spans="1:54" ht="22.5" customHeight="1">
      <c r="A157" s="619" t="s">
        <v>268</v>
      </c>
      <c r="B157" s="607" t="s">
        <v>355</v>
      </c>
      <c r="C157" s="607" t="s">
        <v>358</v>
      </c>
      <c r="D157" s="213" t="s">
        <v>41</v>
      </c>
      <c r="E157" s="506">
        <f>E159+E161+E162</f>
        <v>102155.09999999999</v>
      </c>
      <c r="F157" s="341">
        <f>F159+F161+F162</f>
        <v>30441.100000000002</v>
      </c>
      <c r="G157" s="459">
        <f>F157/E159</f>
        <v>12.063525402235079</v>
      </c>
      <c r="H157" s="341">
        <f t="shared" ref="H157:I157" si="23">H159+H162</f>
        <v>0</v>
      </c>
      <c r="I157" s="393">
        <f t="shared" si="23"/>
        <v>1274.5</v>
      </c>
      <c r="J157" s="189"/>
      <c r="K157" s="187"/>
      <c r="L157" s="406">
        <f t="shared" ref="L157" si="24">L159+L162</f>
        <v>7227.5</v>
      </c>
      <c r="M157" s="189"/>
      <c r="N157" s="187"/>
      <c r="O157" s="187"/>
      <c r="P157" s="189"/>
      <c r="Q157" s="522"/>
      <c r="R157" s="522"/>
      <c r="S157" s="523"/>
      <c r="T157" s="187"/>
      <c r="U157" s="187"/>
      <c r="V157" s="189"/>
      <c r="W157" s="187"/>
      <c r="X157" s="187"/>
      <c r="Y157" s="189"/>
      <c r="Z157" s="187"/>
      <c r="AA157" s="191"/>
      <c r="AB157" s="192"/>
      <c r="AC157" s="216"/>
      <c r="AD157" s="207"/>
      <c r="AE157" s="190"/>
      <c r="AF157" s="191"/>
      <c r="AG157" s="192"/>
      <c r="AH157" s="216"/>
      <c r="AI157" s="189"/>
      <c r="AJ157" s="190"/>
      <c r="AK157" s="191"/>
      <c r="AL157" s="192"/>
      <c r="AM157" s="216"/>
      <c r="AN157" s="189"/>
      <c r="AO157" s="194"/>
      <c r="AP157" s="191"/>
      <c r="AQ157" s="192"/>
      <c r="AR157" s="216"/>
      <c r="AS157" s="189"/>
      <c r="AT157" s="194"/>
      <c r="AU157" s="195"/>
      <c r="AV157" s="193"/>
      <c r="AW157" s="216"/>
      <c r="AX157" s="189"/>
      <c r="AY157" s="216"/>
      <c r="AZ157" s="189"/>
      <c r="BA157" s="189"/>
      <c r="BB157" s="625"/>
    </row>
    <row r="158" spans="1:54" ht="51" hidden="1" customHeight="1">
      <c r="A158" s="620"/>
      <c r="B158" s="608"/>
      <c r="C158" s="608"/>
      <c r="D158" s="274" t="s">
        <v>2</v>
      </c>
      <c r="E158" s="343">
        <v>99360.8</v>
      </c>
      <c r="F158" s="166">
        <v>30404.400000000001</v>
      </c>
      <c r="G158" s="459">
        <f t="shared" ref="G158:G223" si="25">F158/E158</f>
        <v>0.30599995169121025</v>
      </c>
      <c r="H158" s="166"/>
      <c r="I158" s="391"/>
      <c r="J158" s="167"/>
      <c r="K158" s="166"/>
      <c r="L158" s="407"/>
      <c r="M158" s="167"/>
      <c r="N158" s="166"/>
      <c r="O158" s="166"/>
      <c r="P158" s="167"/>
      <c r="Q158" s="518"/>
      <c r="R158" s="518"/>
      <c r="S158" s="519"/>
      <c r="T158" s="166"/>
      <c r="U158" s="166"/>
      <c r="V158" s="167"/>
      <c r="W158" s="166"/>
      <c r="X158" s="166"/>
      <c r="Y158" s="167"/>
      <c r="Z158" s="166"/>
      <c r="AA158" s="170"/>
      <c r="AB158" s="171"/>
      <c r="AC158" s="218"/>
      <c r="AD158" s="212"/>
      <c r="AE158" s="169"/>
      <c r="AF158" s="170"/>
      <c r="AG158" s="171"/>
      <c r="AH158" s="218"/>
      <c r="AI158" s="167"/>
      <c r="AJ158" s="169"/>
      <c r="AK158" s="170"/>
      <c r="AL158" s="171"/>
      <c r="AM158" s="218"/>
      <c r="AN158" s="167"/>
      <c r="AO158" s="173"/>
      <c r="AP158" s="170"/>
      <c r="AQ158" s="171"/>
      <c r="AR158" s="218"/>
      <c r="AS158" s="167"/>
      <c r="AT158" s="173"/>
      <c r="AU158" s="170"/>
      <c r="AV158" s="171"/>
      <c r="AW158" s="218"/>
      <c r="AX158" s="167"/>
      <c r="AY158" s="218"/>
      <c r="AZ158" s="167"/>
      <c r="BA158" s="167"/>
      <c r="BB158" s="626"/>
    </row>
    <row r="159" spans="1:54" ht="30.75" customHeight="1">
      <c r="A159" s="620"/>
      <c r="B159" s="608"/>
      <c r="C159" s="608"/>
      <c r="D159" s="503" t="s">
        <v>2</v>
      </c>
      <c r="E159" s="341">
        <v>2523.4</v>
      </c>
      <c r="F159" s="166"/>
      <c r="G159" s="505"/>
      <c r="H159" s="166"/>
      <c r="I159" s="391">
        <v>1274.5</v>
      </c>
      <c r="J159" s="167"/>
      <c r="K159" s="166"/>
      <c r="L159" s="407">
        <v>7227.5</v>
      </c>
      <c r="M159" s="167"/>
      <c r="N159" s="166"/>
      <c r="O159" s="166"/>
      <c r="P159" s="167"/>
      <c r="Q159" s="518"/>
      <c r="R159" s="518"/>
      <c r="S159" s="519"/>
      <c r="T159" s="166"/>
      <c r="U159" s="166"/>
      <c r="V159" s="167"/>
      <c r="W159" s="166"/>
      <c r="X159" s="166"/>
      <c r="Y159" s="167"/>
      <c r="Z159" s="166"/>
      <c r="AA159" s="170"/>
      <c r="AB159" s="171"/>
      <c r="AC159" s="218"/>
      <c r="AD159" s="212"/>
      <c r="AE159" s="169"/>
      <c r="AF159" s="170"/>
      <c r="AG159" s="171"/>
      <c r="AH159" s="218"/>
      <c r="AI159" s="167"/>
      <c r="AJ159" s="169"/>
      <c r="AK159" s="170"/>
      <c r="AL159" s="171"/>
      <c r="AM159" s="218"/>
      <c r="AN159" s="167"/>
      <c r="AO159" s="173"/>
      <c r="AP159" s="170"/>
      <c r="AQ159" s="171"/>
      <c r="AR159" s="218"/>
      <c r="AS159" s="167"/>
      <c r="AT159" s="173"/>
      <c r="AU159" s="168"/>
      <c r="AV159" s="172"/>
      <c r="AW159" s="218"/>
      <c r="AX159" s="167"/>
      <c r="AY159" s="218"/>
      <c r="AZ159" s="167"/>
      <c r="BA159" s="167"/>
      <c r="BB159" s="626"/>
    </row>
    <row r="160" spans="1:54" ht="22.5" hidden="1" customHeight="1">
      <c r="A160" s="620"/>
      <c r="B160" s="608"/>
      <c r="C160" s="608"/>
      <c r="D160" s="326"/>
      <c r="E160" s="479">
        <v>595.5</v>
      </c>
      <c r="F160" s="166">
        <v>103.2</v>
      </c>
      <c r="G160" s="459">
        <f t="shared" si="25"/>
        <v>0.17329974811083124</v>
      </c>
      <c r="H160" s="177"/>
      <c r="I160" s="392"/>
      <c r="J160" s="176"/>
      <c r="K160" s="177"/>
      <c r="L160" s="405"/>
      <c r="M160" s="176"/>
      <c r="N160" s="332"/>
      <c r="O160" s="177"/>
      <c r="P160" s="176"/>
      <c r="Q160" s="520"/>
      <c r="R160" s="520"/>
      <c r="S160" s="521"/>
      <c r="T160" s="177"/>
      <c r="U160" s="177"/>
      <c r="V160" s="176"/>
      <c r="W160" s="177"/>
      <c r="X160" s="177"/>
      <c r="Y160" s="176"/>
      <c r="Z160" s="332"/>
      <c r="AA160" s="179"/>
      <c r="AB160" s="180"/>
      <c r="AC160" s="222"/>
      <c r="AD160" s="219"/>
      <c r="AE160" s="178"/>
      <c r="AF160" s="179"/>
      <c r="AG160" s="180"/>
      <c r="AH160" s="222"/>
      <c r="AI160" s="176"/>
      <c r="AJ160" s="178"/>
      <c r="AK160" s="179"/>
      <c r="AL160" s="180"/>
      <c r="AM160" s="222"/>
      <c r="AN160" s="176"/>
      <c r="AO160" s="182"/>
      <c r="AP160" s="179"/>
      <c r="AQ160" s="180"/>
      <c r="AR160" s="222"/>
      <c r="AS160" s="176"/>
      <c r="AT160" s="182"/>
      <c r="AU160" s="183"/>
      <c r="AV160" s="181"/>
      <c r="AW160" s="222"/>
      <c r="AX160" s="176"/>
      <c r="AY160" s="222"/>
      <c r="AZ160" s="176"/>
      <c r="BA160" s="176"/>
      <c r="BB160" s="626"/>
    </row>
    <row r="161" spans="1:54" ht="22.5" customHeight="1">
      <c r="A161" s="620"/>
      <c r="B161" s="608"/>
      <c r="C161" s="608"/>
      <c r="D161" s="276" t="s">
        <v>43</v>
      </c>
      <c r="E161" s="493">
        <v>99360.8</v>
      </c>
      <c r="F161" s="166">
        <v>30404.400000000001</v>
      </c>
      <c r="G161" s="505"/>
      <c r="H161" s="493"/>
      <c r="I161" s="392"/>
      <c r="J161" s="176"/>
      <c r="K161" s="493"/>
      <c r="L161" s="405" t="s">
        <v>467</v>
      </c>
      <c r="M161" s="176"/>
      <c r="N161" s="493"/>
      <c r="O161" s="493"/>
      <c r="P161" s="176"/>
      <c r="Q161" s="520"/>
      <c r="R161" s="520"/>
      <c r="S161" s="521"/>
      <c r="T161" s="493"/>
      <c r="U161" s="493"/>
      <c r="V161" s="176"/>
      <c r="W161" s="493"/>
      <c r="X161" s="493"/>
      <c r="Y161" s="176"/>
      <c r="Z161" s="493"/>
      <c r="AA161" s="179"/>
      <c r="AB161" s="180"/>
      <c r="AC161" s="222"/>
      <c r="AD161" s="219"/>
      <c r="AE161" s="178"/>
      <c r="AF161" s="179"/>
      <c r="AG161" s="180"/>
      <c r="AH161" s="222"/>
      <c r="AI161" s="176"/>
      <c r="AJ161" s="178"/>
      <c r="AK161" s="179"/>
      <c r="AL161" s="180"/>
      <c r="AM161" s="222"/>
      <c r="AN161" s="176"/>
      <c r="AO161" s="182"/>
      <c r="AP161" s="179"/>
      <c r="AQ161" s="180"/>
      <c r="AR161" s="222"/>
      <c r="AS161" s="176"/>
      <c r="AT161" s="182"/>
      <c r="AU161" s="183"/>
      <c r="AV161" s="181"/>
      <c r="AW161" s="222"/>
      <c r="AX161" s="176"/>
      <c r="AY161" s="222"/>
      <c r="AZ161" s="176"/>
      <c r="BA161" s="176"/>
      <c r="BB161" s="626"/>
    </row>
    <row r="162" spans="1:54" ht="27.75" customHeight="1">
      <c r="A162" s="620"/>
      <c r="B162" s="708"/>
      <c r="C162" s="708"/>
      <c r="D162" s="277" t="s">
        <v>276</v>
      </c>
      <c r="E162" s="344">
        <v>270.89999999999998</v>
      </c>
      <c r="F162" s="166">
        <v>36.700000000000003</v>
      </c>
      <c r="G162" s="459">
        <f t="shared" si="25"/>
        <v>0.13547434477667039</v>
      </c>
      <c r="H162" s="177"/>
      <c r="I162" s="392"/>
      <c r="J162" s="176"/>
      <c r="K162" s="177"/>
      <c r="L162" s="405"/>
      <c r="M162" s="176"/>
      <c r="N162" s="332"/>
      <c r="O162" s="177"/>
      <c r="P162" s="176"/>
      <c r="Q162" s="520"/>
      <c r="R162" s="520"/>
      <c r="S162" s="521"/>
      <c r="T162" s="177"/>
      <c r="U162" s="177"/>
      <c r="V162" s="176"/>
      <c r="W162" s="177"/>
      <c r="X162" s="177"/>
      <c r="Y162" s="176"/>
      <c r="Z162" s="332"/>
      <c r="AA162" s="179"/>
      <c r="AB162" s="180"/>
      <c r="AC162" s="222"/>
      <c r="AD162" s="219"/>
      <c r="AE162" s="178"/>
      <c r="AF162" s="179"/>
      <c r="AG162" s="180"/>
      <c r="AH162" s="222"/>
      <c r="AI162" s="176"/>
      <c r="AJ162" s="178"/>
      <c r="AK162" s="179"/>
      <c r="AL162" s="180"/>
      <c r="AM162" s="222"/>
      <c r="AN162" s="176"/>
      <c r="AO162" s="182"/>
      <c r="AP162" s="179"/>
      <c r="AQ162" s="180"/>
      <c r="AR162" s="222"/>
      <c r="AS162" s="176"/>
      <c r="AT162" s="182"/>
      <c r="AU162" s="183"/>
      <c r="AV162" s="181"/>
      <c r="AW162" s="222"/>
      <c r="AX162" s="176"/>
      <c r="AY162" s="222"/>
      <c r="AZ162" s="176"/>
      <c r="BA162" s="176"/>
      <c r="BB162" s="626"/>
    </row>
    <row r="163" spans="1:54" ht="25.2" customHeight="1">
      <c r="A163" s="619" t="s">
        <v>359</v>
      </c>
      <c r="B163" s="607" t="s">
        <v>356</v>
      </c>
      <c r="C163" s="607" t="s">
        <v>358</v>
      </c>
      <c r="D163" s="213" t="s">
        <v>41</v>
      </c>
      <c r="E163" s="341">
        <f>E165+E166</f>
        <v>595.5</v>
      </c>
      <c r="F163" s="341">
        <f>F165+F166</f>
        <v>103.19999999999999</v>
      </c>
      <c r="G163" s="459">
        <f t="shared" si="25"/>
        <v>0.17329974811083121</v>
      </c>
      <c r="H163" s="341">
        <f t="shared" ref="H163" si="26">H165+H166</f>
        <v>0</v>
      </c>
      <c r="I163" s="393">
        <f>I165+I166</f>
        <v>0</v>
      </c>
      <c r="J163" s="176"/>
      <c r="K163" s="177"/>
      <c r="L163" s="406">
        <f>L165+L166</f>
        <v>25</v>
      </c>
      <c r="M163" s="176"/>
      <c r="N163" s="332"/>
      <c r="O163" s="177"/>
      <c r="P163" s="176"/>
      <c r="Q163" s="520"/>
      <c r="R163" s="520"/>
      <c r="S163" s="521"/>
      <c r="T163" s="177"/>
      <c r="U163" s="183"/>
      <c r="V163" s="176"/>
      <c r="W163" s="177"/>
      <c r="X163" s="177"/>
      <c r="Y163" s="176"/>
      <c r="Z163" s="332"/>
      <c r="AA163" s="179"/>
      <c r="AB163" s="181"/>
      <c r="AC163" s="219"/>
      <c r="AD163" s="184"/>
      <c r="AE163" s="178"/>
      <c r="AF163" s="179"/>
      <c r="AG163" s="181"/>
      <c r="AH163" s="219"/>
      <c r="AI163" s="184"/>
      <c r="AJ163" s="178"/>
      <c r="AK163" s="179"/>
      <c r="AL163" s="181"/>
      <c r="AM163" s="222"/>
      <c r="AN163" s="176"/>
      <c r="AO163" s="178"/>
      <c r="AP163" s="179"/>
      <c r="AQ163" s="181"/>
      <c r="AR163" s="222"/>
      <c r="AS163" s="176"/>
      <c r="AT163" s="178"/>
      <c r="AU163" s="183"/>
      <c r="AV163" s="184"/>
      <c r="AW163" s="222"/>
      <c r="AX163" s="176"/>
      <c r="AY163" s="219"/>
      <c r="AZ163" s="219"/>
      <c r="BA163" s="176"/>
      <c r="BB163" s="311"/>
    </row>
    <row r="164" spans="1:54" ht="51.75" hidden="1" customHeight="1">
      <c r="A164" s="620"/>
      <c r="B164" s="608"/>
      <c r="C164" s="608"/>
      <c r="D164" s="274" t="s">
        <v>2</v>
      </c>
      <c r="E164" s="479">
        <v>8806.4</v>
      </c>
      <c r="F164" s="166">
        <v>2453.5</v>
      </c>
      <c r="G164" s="459">
        <f t="shared" si="25"/>
        <v>0.27860419694767441</v>
      </c>
      <c r="H164" s="177"/>
      <c r="I164" s="392"/>
      <c r="J164" s="176"/>
      <c r="K164" s="177"/>
      <c r="L164" s="405"/>
      <c r="M164" s="176"/>
      <c r="N164" s="332"/>
      <c r="O164" s="177"/>
      <c r="P164" s="176"/>
      <c r="Q164" s="520"/>
      <c r="R164" s="520"/>
      <c r="S164" s="521"/>
      <c r="T164" s="177"/>
      <c r="U164" s="183"/>
      <c r="V164" s="176"/>
      <c r="W164" s="177"/>
      <c r="X164" s="177"/>
      <c r="Y164" s="176"/>
      <c r="Z164" s="332"/>
      <c r="AA164" s="179"/>
      <c r="AB164" s="181"/>
      <c r="AC164" s="219"/>
      <c r="AD164" s="184"/>
      <c r="AE164" s="178"/>
      <c r="AF164" s="179"/>
      <c r="AG164" s="181"/>
      <c r="AH164" s="219"/>
      <c r="AI164" s="184"/>
      <c r="AJ164" s="178"/>
      <c r="AK164" s="179"/>
      <c r="AL164" s="181"/>
      <c r="AM164" s="222"/>
      <c r="AN164" s="176"/>
      <c r="AO164" s="178"/>
      <c r="AP164" s="179"/>
      <c r="AQ164" s="181"/>
      <c r="AR164" s="222"/>
      <c r="AS164" s="176"/>
      <c r="AT164" s="178"/>
      <c r="AU164" s="183"/>
      <c r="AV164" s="184"/>
      <c r="AW164" s="222"/>
      <c r="AX164" s="176"/>
      <c r="AY164" s="219"/>
      <c r="AZ164" s="219"/>
      <c r="BA164" s="176"/>
      <c r="BB164" s="311"/>
    </row>
    <row r="165" spans="1:54" ht="25.2" customHeight="1">
      <c r="A165" s="620"/>
      <c r="B165" s="608"/>
      <c r="C165" s="608"/>
      <c r="D165" s="276" t="s">
        <v>43</v>
      </c>
      <c r="E165" s="344">
        <v>536.9</v>
      </c>
      <c r="F165" s="166">
        <v>86.6</v>
      </c>
      <c r="G165" s="459">
        <f t="shared" si="25"/>
        <v>0.16129633078785621</v>
      </c>
      <c r="H165" s="177"/>
      <c r="I165" s="392"/>
      <c r="J165" s="176"/>
      <c r="K165" s="177"/>
      <c r="L165" s="405">
        <v>25</v>
      </c>
      <c r="M165" s="176"/>
      <c r="N165" s="332"/>
      <c r="O165" s="177"/>
      <c r="P165" s="176"/>
      <c r="Q165" s="520"/>
      <c r="R165" s="520"/>
      <c r="S165" s="521"/>
      <c r="T165" s="177"/>
      <c r="U165" s="183"/>
      <c r="V165" s="176"/>
      <c r="W165" s="177"/>
      <c r="X165" s="177"/>
      <c r="Y165" s="176"/>
      <c r="Z165" s="332"/>
      <c r="AA165" s="179"/>
      <c r="AB165" s="181"/>
      <c r="AC165" s="219"/>
      <c r="AD165" s="184"/>
      <c r="AE165" s="178"/>
      <c r="AF165" s="179"/>
      <c r="AG165" s="181"/>
      <c r="AH165" s="219"/>
      <c r="AI165" s="184"/>
      <c r="AJ165" s="178"/>
      <c r="AK165" s="179"/>
      <c r="AL165" s="181"/>
      <c r="AM165" s="222"/>
      <c r="AN165" s="176"/>
      <c r="AO165" s="178"/>
      <c r="AP165" s="179"/>
      <c r="AQ165" s="181"/>
      <c r="AR165" s="222"/>
      <c r="AS165" s="176"/>
      <c r="AT165" s="178"/>
      <c r="AU165" s="183"/>
      <c r="AV165" s="184"/>
      <c r="AW165" s="222"/>
      <c r="AX165" s="176"/>
      <c r="AY165" s="219"/>
      <c r="AZ165" s="219"/>
      <c r="BA165" s="176"/>
      <c r="BB165" s="311"/>
    </row>
    <row r="166" spans="1:54" ht="38.25" customHeight="1">
      <c r="A166" s="620"/>
      <c r="B166" s="708"/>
      <c r="C166" s="708"/>
      <c r="D166" s="277" t="s">
        <v>276</v>
      </c>
      <c r="E166" s="344">
        <v>58.6</v>
      </c>
      <c r="F166" s="166">
        <v>16.600000000000001</v>
      </c>
      <c r="G166" s="459">
        <f t="shared" si="25"/>
        <v>0.28327645051194539</v>
      </c>
      <c r="H166" s="177"/>
      <c r="I166" s="392"/>
      <c r="J166" s="176"/>
      <c r="K166" s="177"/>
      <c r="L166" s="405"/>
      <c r="M166" s="176"/>
      <c r="N166" s="332"/>
      <c r="O166" s="177"/>
      <c r="P166" s="176"/>
      <c r="Q166" s="520"/>
      <c r="R166" s="520"/>
      <c r="S166" s="521"/>
      <c r="T166" s="177"/>
      <c r="U166" s="183"/>
      <c r="V166" s="176"/>
      <c r="W166" s="177"/>
      <c r="X166" s="177"/>
      <c r="Y166" s="176"/>
      <c r="Z166" s="332"/>
      <c r="AA166" s="179"/>
      <c r="AB166" s="181"/>
      <c r="AC166" s="219"/>
      <c r="AD166" s="184"/>
      <c r="AE166" s="178"/>
      <c r="AF166" s="179"/>
      <c r="AG166" s="181"/>
      <c r="AH166" s="219"/>
      <c r="AI166" s="184"/>
      <c r="AJ166" s="178"/>
      <c r="AK166" s="179"/>
      <c r="AL166" s="181"/>
      <c r="AM166" s="222"/>
      <c r="AN166" s="176"/>
      <c r="AO166" s="178"/>
      <c r="AP166" s="179"/>
      <c r="AQ166" s="181"/>
      <c r="AR166" s="222"/>
      <c r="AS166" s="176"/>
      <c r="AT166" s="178"/>
      <c r="AU166" s="183"/>
      <c r="AV166" s="184"/>
      <c r="AW166" s="222"/>
      <c r="AX166" s="176"/>
      <c r="AY166" s="219"/>
      <c r="AZ166" s="219"/>
      <c r="BA166" s="176"/>
      <c r="BB166" s="311"/>
    </row>
    <row r="167" spans="1:54" ht="25.2" customHeight="1">
      <c r="A167" s="619" t="s">
        <v>360</v>
      </c>
      <c r="B167" s="607" t="s">
        <v>357</v>
      </c>
      <c r="C167" s="607" t="s">
        <v>358</v>
      </c>
      <c r="D167" s="213" t="s">
        <v>41</v>
      </c>
      <c r="E167" s="479">
        <f>E169+E170</f>
        <v>8806.4</v>
      </c>
      <c r="F167" s="479">
        <f>F169+F170</f>
        <v>2453.5</v>
      </c>
      <c r="G167" s="459">
        <f t="shared" si="25"/>
        <v>0.27860419694767441</v>
      </c>
      <c r="H167" s="177"/>
      <c r="I167" s="392">
        <f>I169+I170</f>
        <v>148.80000000000001</v>
      </c>
      <c r="J167" s="176"/>
      <c r="K167" s="177"/>
      <c r="L167" s="405">
        <f>L169+L170</f>
        <v>661.7</v>
      </c>
      <c r="M167" s="176"/>
      <c r="N167" s="332"/>
      <c r="O167" s="177"/>
      <c r="P167" s="176"/>
      <c r="Q167" s="520"/>
      <c r="R167" s="520"/>
      <c r="S167" s="521"/>
      <c r="T167" s="177"/>
      <c r="U167" s="183"/>
      <c r="V167" s="176"/>
      <c r="W167" s="177"/>
      <c r="X167" s="177"/>
      <c r="Y167" s="176"/>
      <c r="Z167" s="332"/>
      <c r="AA167" s="179"/>
      <c r="AB167" s="181"/>
      <c r="AC167" s="219"/>
      <c r="AD167" s="184"/>
      <c r="AE167" s="178"/>
      <c r="AF167" s="179"/>
      <c r="AG167" s="181"/>
      <c r="AH167" s="219"/>
      <c r="AI167" s="184"/>
      <c r="AJ167" s="178"/>
      <c r="AK167" s="179"/>
      <c r="AL167" s="181"/>
      <c r="AM167" s="222"/>
      <c r="AN167" s="176"/>
      <c r="AO167" s="178"/>
      <c r="AP167" s="179"/>
      <c r="AQ167" s="181"/>
      <c r="AR167" s="222"/>
      <c r="AS167" s="176"/>
      <c r="AT167" s="178"/>
      <c r="AU167" s="183"/>
      <c r="AV167" s="184"/>
      <c r="AW167" s="222"/>
      <c r="AX167" s="176"/>
      <c r="AY167" s="219"/>
      <c r="AZ167" s="219"/>
      <c r="BA167" s="176"/>
      <c r="BB167" s="311"/>
    </row>
    <row r="168" spans="1:54" ht="50.25" hidden="1" customHeight="1">
      <c r="A168" s="620"/>
      <c r="B168" s="608"/>
      <c r="C168" s="608"/>
      <c r="D168" s="274" t="s">
        <v>2</v>
      </c>
      <c r="E168" s="479">
        <v>49915.4</v>
      </c>
      <c r="F168" s="166">
        <v>16746.599999999999</v>
      </c>
      <c r="G168" s="459">
        <f t="shared" si="25"/>
        <v>0.33549966543391413</v>
      </c>
      <c r="H168" s="177"/>
      <c r="I168" s="392"/>
      <c r="J168" s="176"/>
      <c r="K168" s="177"/>
      <c r="L168" s="405"/>
      <c r="M168" s="176"/>
      <c r="N168" s="332"/>
      <c r="O168" s="177"/>
      <c r="P168" s="176"/>
      <c r="Q168" s="520"/>
      <c r="R168" s="520"/>
      <c r="S168" s="521"/>
      <c r="T168" s="177"/>
      <c r="U168" s="183"/>
      <c r="V168" s="176"/>
      <c r="W168" s="177"/>
      <c r="X168" s="177"/>
      <c r="Y168" s="176"/>
      <c r="Z168" s="332"/>
      <c r="AA168" s="179"/>
      <c r="AB168" s="181"/>
      <c r="AC168" s="219"/>
      <c r="AD168" s="184"/>
      <c r="AE168" s="178"/>
      <c r="AF168" s="179"/>
      <c r="AG168" s="181"/>
      <c r="AH168" s="219"/>
      <c r="AI168" s="184"/>
      <c r="AJ168" s="178"/>
      <c r="AK168" s="179"/>
      <c r="AL168" s="181"/>
      <c r="AM168" s="222"/>
      <c r="AN168" s="176"/>
      <c r="AO168" s="178"/>
      <c r="AP168" s="179"/>
      <c r="AQ168" s="181"/>
      <c r="AR168" s="222"/>
      <c r="AS168" s="176"/>
      <c r="AT168" s="178"/>
      <c r="AU168" s="183"/>
      <c r="AV168" s="184"/>
      <c r="AW168" s="222"/>
      <c r="AX168" s="176"/>
      <c r="AY168" s="219"/>
      <c r="AZ168" s="219"/>
      <c r="BA168" s="176"/>
      <c r="BB168" s="311"/>
    </row>
    <row r="169" spans="1:54" ht="26.25" customHeight="1">
      <c r="A169" s="620"/>
      <c r="B169" s="608"/>
      <c r="C169" s="608"/>
      <c r="D169" s="276" t="s">
        <v>43</v>
      </c>
      <c r="E169" s="344">
        <v>8007.3</v>
      </c>
      <c r="F169" s="166">
        <v>2450.5</v>
      </c>
      <c r="G169" s="459">
        <f t="shared" si="25"/>
        <v>0.30603324466424386</v>
      </c>
      <c r="H169" s="177"/>
      <c r="I169" s="392">
        <v>148.80000000000001</v>
      </c>
      <c r="J169" s="176"/>
      <c r="K169" s="177"/>
      <c r="L169" s="405">
        <v>661.7</v>
      </c>
      <c r="M169" s="176"/>
      <c r="N169" s="332"/>
      <c r="O169" s="177"/>
      <c r="P169" s="176"/>
      <c r="Q169" s="520"/>
      <c r="R169" s="520"/>
      <c r="S169" s="521"/>
      <c r="T169" s="177"/>
      <c r="U169" s="183"/>
      <c r="V169" s="176"/>
      <c r="W169" s="177"/>
      <c r="X169" s="177"/>
      <c r="Y169" s="176"/>
      <c r="Z169" s="332"/>
      <c r="AA169" s="179"/>
      <c r="AB169" s="181"/>
      <c r="AC169" s="219"/>
      <c r="AD169" s="184"/>
      <c r="AE169" s="178"/>
      <c r="AF169" s="179"/>
      <c r="AG169" s="181"/>
      <c r="AH169" s="219"/>
      <c r="AI169" s="184"/>
      <c r="AJ169" s="178"/>
      <c r="AK169" s="179"/>
      <c r="AL169" s="181"/>
      <c r="AM169" s="222"/>
      <c r="AN169" s="176"/>
      <c r="AO169" s="178"/>
      <c r="AP169" s="179"/>
      <c r="AQ169" s="181"/>
      <c r="AR169" s="222"/>
      <c r="AS169" s="176"/>
      <c r="AT169" s="178"/>
      <c r="AU169" s="183"/>
      <c r="AV169" s="184"/>
      <c r="AW169" s="222"/>
      <c r="AX169" s="176"/>
      <c r="AY169" s="219"/>
      <c r="AZ169" s="219"/>
      <c r="BA169" s="176"/>
      <c r="BB169" s="311"/>
    </row>
    <row r="170" spans="1:54" ht="51" customHeight="1">
      <c r="A170" s="620"/>
      <c r="B170" s="608"/>
      <c r="C170" s="608"/>
      <c r="D170" s="277" t="s">
        <v>276</v>
      </c>
      <c r="E170" s="344">
        <v>799.1</v>
      </c>
      <c r="F170" s="166">
        <v>3</v>
      </c>
      <c r="G170" s="459">
        <f t="shared" si="25"/>
        <v>3.7542235014391191E-3</v>
      </c>
      <c r="H170" s="177"/>
      <c r="I170" s="392"/>
      <c r="J170" s="176"/>
      <c r="K170" s="177"/>
      <c r="L170" s="412"/>
      <c r="M170" s="176"/>
      <c r="N170" s="332"/>
      <c r="O170" s="177"/>
      <c r="P170" s="176"/>
      <c r="Q170" s="520"/>
      <c r="R170" s="520"/>
      <c r="S170" s="521"/>
      <c r="T170" s="177"/>
      <c r="U170" s="183"/>
      <c r="V170" s="176"/>
      <c r="W170" s="177"/>
      <c r="X170" s="177"/>
      <c r="Y170" s="176"/>
      <c r="Z170" s="332"/>
      <c r="AA170" s="179"/>
      <c r="AB170" s="181"/>
      <c r="AC170" s="219"/>
      <c r="AD170" s="184"/>
      <c r="AE170" s="178"/>
      <c r="AF170" s="179"/>
      <c r="AG170" s="181"/>
      <c r="AH170" s="219"/>
      <c r="AI170" s="184"/>
      <c r="AJ170" s="178"/>
      <c r="AK170" s="179"/>
      <c r="AL170" s="181"/>
      <c r="AM170" s="222"/>
      <c r="AN170" s="176"/>
      <c r="AO170" s="178"/>
      <c r="AP170" s="179"/>
      <c r="AQ170" s="181"/>
      <c r="AR170" s="222"/>
      <c r="AS170" s="176"/>
      <c r="AT170" s="178"/>
      <c r="AU170" s="183"/>
      <c r="AV170" s="184"/>
      <c r="AW170" s="222"/>
      <c r="AX170" s="176"/>
      <c r="AY170" s="219"/>
      <c r="AZ170" s="219"/>
      <c r="BA170" s="176"/>
      <c r="BB170" s="311"/>
    </row>
    <row r="171" spans="1:54" ht="25.2" customHeight="1">
      <c r="A171" s="619" t="s">
        <v>362</v>
      </c>
      <c r="B171" s="607" t="s">
        <v>361</v>
      </c>
      <c r="C171" s="607" t="s">
        <v>367</v>
      </c>
      <c r="D171" s="213" t="s">
        <v>41</v>
      </c>
      <c r="E171" s="479">
        <f>E173+E174</f>
        <v>49915.4</v>
      </c>
      <c r="F171" s="479">
        <f>F173+F174</f>
        <v>16746.599999999999</v>
      </c>
      <c r="G171" s="459">
        <f t="shared" si="25"/>
        <v>0.33549966543391413</v>
      </c>
      <c r="H171" s="177"/>
      <c r="I171" s="392">
        <f>I173+I174</f>
        <v>1079.7</v>
      </c>
      <c r="J171" s="176"/>
      <c r="K171" s="177"/>
      <c r="L171" s="405">
        <f>L173+L174</f>
        <v>4156.8999999999996</v>
      </c>
      <c r="M171" s="176"/>
      <c r="N171" s="332"/>
      <c r="O171" s="177"/>
      <c r="P171" s="176"/>
      <c r="Q171" s="520"/>
      <c r="R171" s="520"/>
      <c r="S171" s="521"/>
      <c r="T171" s="177"/>
      <c r="U171" s="183"/>
      <c r="V171" s="176"/>
      <c r="W171" s="177"/>
      <c r="X171" s="177"/>
      <c r="Y171" s="176"/>
      <c r="Z171" s="332"/>
      <c r="AA171" s="179"/>
      <c r="AB171" s="181"/>
      <c r="AC171" s="219"/>
      <c r="AD171" s="184"/>
      <c r="AE171" s="178"/>
      <c r="AF171" s="179"/>
      <c r="AG171" s="181"/>
      <c r="AH171" s="219"/>
      <c r="AI171" s="184"/>
      <c r="AJ171" s="178"/>
      <c r="AK171" s="179"/>
      <c r="AL171" s="181"/>
      <c r="AM171" s="222"/>
      <c r="AN171" s="176"/>
      <c r="AO171" s="178"/>
      <c r="AP171" s="179"/>
      <c r="AQ171" s="181"/>
      <c r="AR171" s="222"/>
      <c r="AS171" s="176"/>
      <c r="AT171" s="178"/>
      <c r="AU171" s="183"/>
      <c r="AV171" s="184"/>
      <c r="AW171" s="222"/>
      <c r="AX171" s="176"/>
      <c r="AY171" s="219"/>
      <c r="AZ171" s="219"/>
      <c r="BA171" s="176"/>
      <c r="BB171" s="311"/>
    </row>
    <row r="172" spans="1:54" ht="25.2" hidden="1" customHeight="1">
      <c r="A172" s="620"/>
      <c r="B172" s="608"/>
      <c r="C172" s="608"/>
      <c r="D172" s="274" t="s">
        <v>2</v>
      </c>
      <c r="E172" s="479">
        <v>12.5</v>
      </c>
      <c r="F172" s="166">
        <v>3</v>
      </c>
      <c r="G172" s="459">
        <f t="shared" si="25"/>
        <v>0.24</v>
      </c>
      <c r="H172" s="177"/>
      <c r="I172" s="392"/>
      <c r="J172" s="176"/>
      <c r="K172" s="177"/>
      <c r="L172" s="405"/>
      <c r="M172" s="176"/>
      <c r="N172" s="332"/>
      <c r="O172" s="177"/>
      <c r="P172" s="176"/>
      <c r="Q172" s="520"/>
      <c r="R172" s="520"/>
      <c r="S172" s="521"/>
      <c r="T172" s="177"/>
      <c r="U172" s="183"/>
      <c r="V172" s="176"/>
      <c r="W172" s="177"/>
      <c r="X172" s="177"/>
      <c r="Y172" s="176"/>
      <c r="Z172" s="332"/>
      <c r="AA172" s="179"/>
      <c r="AB172" s="181"/>
      <c r="AC172" s="219"/>
      <c r="AD172" s="184"/>
      <c r="AE172" s="178"/>
      <c r="AF172" s="179"/>
      <c r="AG172" s="181"/>
      <c r="AH172" s="219"/>
      <c r="AI172" s="184"/>
      <c r="AJ172" s="178"/>
      <c r="AK172" s="179"/>
      <c r="AL172" s="181"/>
      <c r="AM172" s="222"/>
      <c r="AN172" s="176"/>
      <c r="AO172" s="178"/>
      <c r="AP172" s="179"/>
      <c r="AQ172" s="181"/>
      <c r="AR172" s="222"/>
      <c r="AS172" s="176"/>
      <c r="AT172" s="178"/>
      <c r="AU172" s="183"/>
      <c r="AV172" s="184"/>
      <c r="AW172" s="222"/>
      <c r="AX172" s="176"/>
      <c r="AY172" s="219"/>
      <c r="AZ172" s="219"/>
      <c r="BA172" s="176"/>
      <c r="BB172" s="311"/>
    </row>
    <row r="173" spans="1:54" ht="30.75" customHeight="1">
      <c r="A173" s="620"/>
      <c r="B173" s="608"/>
      <c r="C173" s="608"/>
      <c r="D173" s="276" t="s">
        <v>43</v>
      </c>
      <c r="E173" s="344">
        <v>49915.4</v>
      </c>
      <c r="F173" s="166">
        <v>16746.599999999999</v>
      </c>
      <c r="G173" s="459">
        <f t="shared" si="25"/>
        <v>0.33549966543391413</v>
      </c>
      <c r="H173" s="177"/>
      <c r="I173" s="392">
        <v>1079.7</v>
      </c>
      <c r="J173" s="176"/>
      <c r="K173" s="177"/>
      <c r="L173" s="405">
        <v>4156.8999999999996</v>
      </c>
      <c r="M173" s="176"/>
      <c r="N173" s="332"/>
      <c r="O173" s="177"/>
      <c r="P173" s="176"/>
      <c r="Q173" s="520"/>
      <c r="R173" s="520"/>
      <c r="S173" s="521"/>
      <c r="T173" s="177"/>
      <c r="U173" s="183"/>
      <c r="V173" s="176"/>
      <c r="W173" s="177"/>
      <c r="X173" s="177"/>
      <c r="Y173" s="176"/>
      <c r="Z173" s="332"/>
      <c r="AA173" s="179"/>
      <c r="AB173" s="181"/>
      <c r="AC173" s="219"/>
      <c r="AD173" s="184"/>
      <c r="AE173" s="178"/>
      <c r="AF173" s="179"/>
      <c r="AG173" s="181"/>
      <c r="AH173" s="219"/>
      <c r="AI173" s="184"/>
      <c r="AJ173" s="178"/>
      <c r="AK173" s="179"/>
      <c r="AL173" s="181"/>
      <c r="AM173" s="222"/>
      <c r="AN173" s="176"/>
      <c r="AO173" s="178"/>
      <c r="AP173" s="179"/>
      <c r="AQ173" s="181"/>
      <c r="AR173" s="222"/>
      <c r="AS173" s="176"/>
      <c r="AT173" s="178"/>
      <c r="AU173" s="183"/>
      <c r="AV173" s="184"/>
      <c r="AW173" s="222"/>
      <c r="AX173" s="176"/>
      <c r="AY173" s="219"/>
      <c r="AZ173" s="219"/>
      <c r="BA173" s="176"/>
      <c r="BB173" s="311"/>
    </row>
    <row r="174" spans="1:54" ht="36.75" customHeight="1">
      <c r="A174" s="620"/>
      <c r="B174" s="608"/>
      <c r="C174" s="608"/>
      <c r="D174" s="277" t="s">
        <v>276</v>
      </c>
      <c r="E174" s="344"/>
      <c r="F174" s="166"/>
      <c r="G174" s="459"/>
      <c r="H174" s="177"/>
      <c r="I174" s="392"/>
      <c r="J174" s="176"/>
      <c r="K174" s="177"/>
      <c r="L174" s="405"/>
      <c r="M174" s="176"/>
      <c r="N174" s="332"/>
      <c r="O174" s="177"/>
      <c r="P174" s="176"/>
      <c r="Q174" s="520"/>
      <c r="R174" s="520"/>
      <c r="S174" s="521"/>
      <c r="T174" s="177"/>
      <c r="U174" s="183"/>
      <c r="V174" s="176"/>
      <c r="W174" s="177"/>
      <c r="X174" s="177"/>
      <c r="Y174" s="176"/>
      <c r="Z174" s="332"/>
      <c r="AA174" s="179"/>
      <c r="AB174" s="181"/>
      <c r="AC174" s="219"/>
      <c r="AD174" s="184"/>
      <c r="AE174" s="178"/>
      <c r="AF174" s="179"/>
      <c r="AG174" s="181"/>
      <c r="AH174" s="219"/>
      <c r="AI174" s="184"/>
      <c r="AJ174" s="178"/>
      <c r="AK174" s="179"/>
      <c r="AL174" s="181"/>
      <c r="AM174" s="222"/>
      <c r="AN174" s="176"/>
      <c r="AO174" s="178"/>
      <c r="AP174" s="179"/>
      <c r="AQ174" s="181"/>
      <c r="AR174" s="222"/>
      <c r="AS174" s="176"/>
      <c r="AT174" s="178"/>
      <c r="AU174" s="183"/>
      <c r="AV174" s="184"/>
      <c r="AW174" s="222"/>
      <c r="AX174" s="176"/>
      <c r="AY174" s="219"/>
      <c r="AZ174" s="219"/>
      <c r="BA174" s="176"/>
      <c r="BB174" s="311"/>
    </row>
    <row r="175" spans="1:54" ht="25.2" customHeight="1">
      <c r="A175" s="619" t="s">
        <v>364</v>
      </c>
      <c r="B175" s="607" t="s">
        <v>363</v>
      </c>
      <c r="C175" s="607" t="s">
        <v>367</v>
      </c>
      <c r="D175" s="213" t="s">
        <v>41</v>
      </c>
      <c r="E175" s="479">
        <f>E177+E178</f>
        <v>212.5</v>
      </c>
      <c r="F175" s="479">
        <f>F177+F178</f>
        <v>103.6</v>
      </c>
      <c r="G175" s="459">
        <f t="shared" si="25"/>
        <v>0.48752941176470588</v>
      </c>
      <c r="H175" s="177"/>
      <c r="I175" s="392"/>
      <c r="J175" s="176"/>
      <c r="K175" s="177"/>
      <c r="L175" s="405">
        <f>L177+L178</f>
        <v>26.9</v>
      </c>
      <c r="M175" s="176"/>
      <c r="N175" s="332"/>
      <c r="O175" s="177"/>
      <c r="P175" s="176"/>
      <c r="Q175" s="520"/>
      <c r="R175" s="520"/>
      <c r="S175" s="521"/>
      <c r="T175" s="177"/>
      <c r="U175" s="183"/>
      <c r="V175" s="176"/>
      <c r="W175" s="177"/>
      <c r="X175" s="177"/>
      <c r="Y175" s="176"/>
      <c r="Z175" s="332"/>
      <c r="AA175" s="179"/>
      <c r="AB175" s="181"/>
      <c r="AC175" s="219"/>
      <c r="AD175" s="184"/>
      <c r="AE175" s="178"/>
      <c r="AF175" s="179"/>
      <c r="AG175" s="181"/>
      <c r="AH175" s="219"/>
      <c r="AI175" s="184"/>
      <c r="AJ175" s="178"/>
      <c r="AK175" s="179"/>
      <c r="AL175" s="181"/>
      <c r="AM175" s="222"/>
      <c r="AN175" s="176"/>
      <c r="AO175" s="178"/>
      <c r="AP175" s="179"/>
      <c r="AQ175" s="181"/>
      <c r="AR175" s="222"/>
      <c r="AS175" s="176"/>
      <c r="AT175" s="178"/>
      <c r="AU175" s="183"/>
      <c r="AV175" s="184"/>
      <c r="AW175" s="222"/>
      <c r="AX175" s="176"/>
      <c r="AY175" s="219"/>
      <c r="AZ175" s="219"/>
      <c r="BA175" s="176"/>
      <c r="BB175" s="311"/>
    </row>
    <row r="176" spans="1:54" ht="52.5" hidden="1" customHeight="1">
      <c r="A176" s="620"/>
      <c r="B176" s="608"/>
      <c r="C176" s="608"/>
      <c r="D176" s="274" t="s">
        <v>2</v>
      </c>
      <c r="E176" s="479">
        <v>96847.9</v>
      </c>
      <c r="F176" s="166">
        <v>29811.8</v>
      </c>
      <c r="G176" s="459">
        <f t="shared" si="25"/>
        <v>0.30782082006940781</v>
      </c>
      <c r="H176" s="177"/>
      <c r="I176" s="392"/>
      <c r="J176" s="176"/>
      <c r="K176" s="177"/>
      <c r="L176" s="405"/>
      <c r="M176" s="176"/>
      <c r="N176" s="332"/>
      <c r="O176" s="177"/>
      <c r="P176" s="176"/>
      <c r="Q176" s="520"/>
      <c r="R176" s="520"/>
      <c r="S176" s="521"/>
      <c r="T176" s="177"/>
      <c r="U176" s="183"/>
      <c r="V176" s="176"/>
      <c r="W176" s="177"/>
      <c r="X176" s="177"/>
      <c r="Y176" s="176"/>
      <c r="Z176" s="332"/>
      <c r="AA176" s="179"/>
      <c r="AB176" s="181"/>
      <c r="AC176" s="219"/>
      <c r="AD176" s="184"/>
      <c r="AE176" s="178"/>
      <c r="AF176" s="179"/>
      <c r="AG176" s="181"/>
      <c r="AH176" s="219"/>
      <c r="AI176" s="184"/>
      <c r="AJ176" s="178"/>
      <c r="AK176" s="179"/>
      <c r="AL176" s="181"/>
      <c r="AM176" s="222"/>
      <c r="AN176" s="176"/>
      <c r="AO176" s="178"/>
      <c r="AP176" s="179"/>
      <c r="AQ176" s="181"/>
      <c r="AR176" s="222"/>
      <c r="AS176" s="176"/>
      <c r="AT176" s="178"/>
      <c r="AU176" s="183"/>
      <c r="AV176" s="184"/>
      <c r="AW176" s="222"/>
      <c r="AX176" s="176"/>
      <c r="AY176" s="219"/>
      <c r="AZ176" s="219"/>
      <c r="BA176" s="176"/>
      <c r="BB176" s="311"/>
    </row>
    <row r="177" spans="1:54" ht="25.2" customHeight="1">
      <c r="A177" s="620"/>
      <c r="B177" s="608"/>
      <c r="C177" s="608"/>
      <c r="D177" s="276" t="s">
        <v>43</v>
      </c>
      <c r="E177" s="479">
        <v>200</v>
      </c>
      <c r="F177" s="166">
        <v>100.6</v>
      </c>
      <c r="G177" s="459">
        <f t="shared" si="25"/>
        <v>0.503</v>
      </c>
      <c r="H177" s="177"/>
      <c r="I177" s="392">
        <v>14.8</v>
      </c>
      <c r="J177" s="176"/>
      <c r="K177" s="177"/>
      <c r="L177" s="405">
        <v>26.9</v>
      </c>
      <c r="M177" s="176"/>
      <c r="N177" s="332"/>
      <c r="O177" s="177"/>
      <c r="P177" s="176"/>
      <c r="Q177" s="520"/>
      <c r="R177" s="520"/>
      <c r="S177" s="521"/>
      <c r="T177" s="177"/>
      <c r="U177" s="183"/>
      <c r="V177" s="176"/>
      <c r="W177" s="177"/>
      <c r="X177" s="177"/>
      <c r="Y177" s="176"/>
      <c r="Z177" s="332"/>
      <c r="AA177" s="179"/>
      <c r="AB177" s="181"/>
      <c r="AC177" s="219"/>
      <c r="AD177" s="184"/>
      <c r="AE177" s="178"/>
      <c r="AF177" s="179"/>
      <c r="AG177" s="181"/>
      <c r="AH177" s="219"/>
      <c r="AI177" s="184"/>
      <c r="AJ177" s="178"/>
      <c r="AK177" s="179"/>
      <c r="AL177" s="181"/>
      <c r="AM177" s="222"/>
      <c r="AN177" s="176"/>
      <c r="AO177" s="178"/>
      <c r="AP177" s="179"/>
      <c r="AQ177" s="181"/>
      <c r="AR177" s="222"/>
      <c r="AS177" s="176"/>
      <c r="AT177" s="178"/>
      <c r="AU177" s="183"/>
      <c r="AV177" s="184"/>
      <c r="AW177" s="222"/>
      <c r="AX177" s="176"/>
      <c r="AY177" s="219"/>
      <c r="AZ177" s="219"/>
      <c r="BA177" s="176"/>
      <c r="BB177" s="311"/>
    </row>
    <row r="178" spans="1:54" ht="30.75" customHeight="1">
      <c r="A178" s="620"/>
      <c r="B178" s="608"/>
      <c r="C178" s="608"/>
      <c r="D178" s="277" t="s">
        <v>276</v>
      </c>
      <c r="E178" s="479">
        <v>12.5</v>
      </c>
      <c r="F178" s="166">
        <v>3</v>
      </c>
      <c r="G178" s="459">
        <f t="shared" si="25"/>
        <v>0.24</v>
      </c>
      <c r="H178" s="177"/>
      <c r="I178" s="392"/>
      <c r="J178" s="176"/>
      <c r="K178" s="177"/>
      <c r="L178" s="405"/>
      <c r="M178" s="176"/>
      <c r="N178" s="332"/>
      <c r="O178" s="177"/>
      <c r="P178" s="176"/>
      <c r="Q178" s="520"/>
      <c r="R178" s="520"/>
      <c r="S178" s="521"/>
      <c r="T178" s="177"/>
      <c r="U178" s="183"/>
      <c r="V178" s="176"/>
      <c r="W178" s="177"/>
      <c r="X178" s="177"/>
      <c r="Y178" s="176"/>
      <c r="Z178" s="332"/>
      <c r="AA178" s="179"/>
      <c r="AB178" s="181"/>
      <c r="AC178" s="219"/>
      <c r="AD178" s="184"/>
      <c r="AE178" s="178"/>
      <c r="AF178" s="179"/>
      <c r="AG178" s="181"/>
      <c r="AH178" s="219"/>
      <c r="AI178" s="184"/>
      <c r="AJ178" s="178"/>
      <c r="AK178" s="179"/>
      <c r="AL178" s="181"/>
      <c r="AM178" s="222"/>
      <c r="AN178" s="176"/>
      <c r="AO178" s="178"/>
      <c r="AP178" s="179"/>
      <c r="AQ178" s="181"/>
      <c r="AR178" s="222"/>
      <c r="AS178" s="176"/>
      <c r="AT178" s="178"/>
      <c r="AU178" s="183"/>
      <c r="AV178" s="184"/>
      <c r="AW178" s="222"/>
      <c r="AX178" s="176"/>
      <c r="AY178" s="219"/>
      <c r="AZ178" s="219"/>
      <c r="BA178" s="176"/>
      <c r="BB178" s="311"/>
    </row>
    <row r="179" spans="1:54" ht="25.2" customHeight="1">
      <c r="A179" s="709" t="s">
        <v>366</v>
      </c>
      <c r="B179" s="624" t="s">
        <v>365</v>
      </c>
      <c r="C179" s="624" t="s">
        <v>367</v>
      </c>
      <c r="D179" s="213" t="s">
        <v>41</v>
      </c>
      <c r="E179" s="479">
        <f>E181+E182</f>
        <v>2464.3000000000002</v>
      </c>
      <c r="F179" s="479">
        <f>F181+F182</f>
        <v>1031.2</v>
      </c>
      <c r="G179" s="459">
        <f t="shared" si="25"/>
        <v>0.4184555451852453</v>
      </c>
      <c r="H179" s="177"/>
      <c r="I179" s="392">
        <f>I181+I182</f>
        <v>119</v>
      </c>
      <c r="J179" s="176"/>
      <c r="K179" s="177"/>
      <c r="L179" s="405">
        <f>L181+L182</f>
        <v>277.60000000000002</v>
      </c>
      <c r="M179" s="176"/>
      <c r="N179" s="332"/>
      <c r="O179" s="177"/>
      <c r="P179" s="176"/>
      <c r="Q179" s="520"/>
      <c r="R179" s="520"/>
      <c r="S179" s="521"/>
      <c r="T179" s="177"/>
      <c r="U179" s="183"/>
      <c r="V179" s="176"/>
      <c r="W179" s="177"/>
      <c r="X179" s="177"/>
      <c r="Y179" s="176"/>
      <c r="Z179" s="332"/>
      <c r="AA179" s="179"/>
      <c r="AB179" s="181"/>
      <c r="AC179" s="219"/>
      <c r="AD179" s="184"/>
      <c r="AE179" s="178"/>
      <c r="AF179" s="179"/>
      <c r="AG179" s="181"/>
      <c r="AH179" s="219"/>
      <c r="AI179" s="184"/>
      <c r="AJ179" s="178"/>
      <c r="AK179" s="179"/>
      <c r="AL179" s="181"/>
      <c r="AM179" s="222"/>
      <c r="AN179" s="176"/>
      <c r="AO179" s="178"/>
      <c r="AP179" s="179"/>
      <c r="AQ179" s="181"/>
      <c r="AR179" s="222"/>
      <c r="AS179" s="176"/>
      <c r="AT179" s="178"/>
      <c r="AU179" s="183"/>
      <c r="AV179" s="184"/>
      <c r="AW179" s="222"/>
      <c r="AX179" s="176"/>
      <c r="AY179" s="219"/>
      <c r="AZ179" s="219"/>
      <c r="BA179" s="176"/>
      <c r="BB179" s="311"/>
    </row>
    <row r="180" spans="1:54" ht="47.25" hidden="1" customHeight="1">
      <c r="A180" s="709"/>
      <c r="B180" s="624"/>
      <c r="C180" s="624"/>
      <c r="D180" s="274" t="s">
        <v>2</v>
      </c>
      <c r="E180" s="479">
        <v>9679.7999999999993</v>
      </c>
      <c r="F180" s="166">
        <v>3972.5</v>
      </c>
      <c r="G180" s="459">
        <f t="shared" si="25"/>
        <v>0.41039071055187093</v>
      </c>
      <c r="H180" s="177"/>
      <c r="I180" s="392"/>
      <c r="J180" s="176"/>
      <c r="K180" s="177"/>
      <c r="L180" s="405"/>
      <c r="M180" s="176"/>
      <c r="N180" s="332"/>
      <c r="O180" s="177"/>
      <c r="P180" s="176"/>
      <c r="Q180" s="520"/>
      <c r="R180" s="520"/>
      <c r="S180" s="521"/>
      <c r="T180" s="177"/>
      <c r="U180" s="183"/>
      <c r="V180" s="176"/>
      <c r="W180" s="177"/>
      <c r="X180" s="177"/>
      <c r="Y180" s="176"/>
      <c r="Z180" s="332"/>
      <c r="AA180" s="179"/>
      <c r="AB180" s="181"/>
      <c r="AC180" s="219"/>
      <c r="AD180" s="184"/>
      <c r="AE180" s="178"/>
      <c r="AF180" s="179"/>
      <c r="AG180" s="181"/>
      <c r="AH180" s="219"/>
      <c r="AI180" s="184"/>
      <c r="AJ180" s="178"/>
      <c r="AK180" s="179"/>
      <c r="AL180" s="181"/>
      <c r="AM180" s="222"/>
      <c r="AN180" s="176"/>
      <c r="AO180" s="178"/>
      <c r="AP180" s="179"/>
      <c r="AQ180" s="181"/>
      <c r="AR180" s="222"/>
      <c r="AS180" s="176"/>
      <c r="AT180" s="178"/>
      <c r="AU180" s="183"/>
      <c r="AV180" s="184"/>
      <c r="AW180" s="222"/>
      <c r="AX180" s="176"/>
      <c r="AY180" s="219"/>
      <c r="AZ180" s="219"/>
      <c r="BA180" s="176"/>
      <c r="BB180" s="311"/>
    </row>
    <row r="181" spans="1:54" ht="25.2" customHeight="1">
      <c r="A181" s="709"/>
      <c r="B181" s="624"/>
      <c r="C181" s="624"/>
      <c r="D181" s="276" t="s">
        <v>43</v>
      </c>
      <c r="E181" s="344">
        <v>2426.8000000000002</v>
      </c>
      <c r="F181" s="166">
        <v>1029.8</v>
      </c>
      <c r="G181" s="459">
        <f t="shared" si="25"/>
        <v>0.42434481621888903</v>
      </c>
      <c r="H181" s="177"/>
      <c r="I181" s="392">
        <v>119</v>
      </c>
      <c r="J181" s="176"/>
      <c r="K181" s="177"/>
      <c r="L181" s="405">
        <v>277.60000000000002</v>
      </c>
      <c r="M181" s="176"/>
      <c r="N181" s="332"/>
      <c r="O181" s="177"/>
      <c r="P181" s="176"/>
      <c r="Q181" s="520"/>
      <c r="R181" s="520"/>
      <c r="S181" s="521"/>
      <c r="T181" s="177"/>
      <c r="U181" s="183"/>
      <c r="V181" s="176"/>
      <c r="W181" s="177"/>
      <c r="X181" s="177"/>
      <c r="Y181" s="176"/>
      <c r="Z181" s="332"/>
      <c r="AA181" s="179"/>
      <c r="AB181" s="181"/>
      <c r="AC181" s="219"/>
      <c r="AD181" s="184"/>
      <c r="AE181" s="178"/>
      <c r="AF181" s="179"/>
      <c r="AG181" s="181"/>
      <c r="AH181" s="219"/>
      <c r="AI181" s="184"/>
      <c r="AJ181" s="178"/>
      <c r="AK181" s="179"/>
      <c r="AL181" s="181"/>
      <c r="AM181" s="222"/>
      <c r="AN181" s="176"/>
      <c r="AO181" s="178"/>
      <c r="AP181" s="179"/>
      <c r="AQ181" s="181"/>
      <c r="AR181" s="222"/>
      <c r="AS181" s="176"/>
      <c r="AT181" s="178"/>
      <c r="AU181" s="183"/>
      <c r="AV181" s="184"/>
      <c r="AW181" s="222"/>
      <c r="AX181" s="176"/>
      <c r="AY181" s="219"/>
      <c r="AZ181" s="219"/>
      <c r="BA181" s="176"/>
      <c r="BB181" s="311"/>
    </row>
    <row r="182" spans="1:54" ht="32.25" customHeight="1">
      <c r="A182" s="709"/>
      <c r="B182" s="624"/>
      <c r="C182" s="624"/>
      <c r="D182" s="277" t="s">
        <v>276</v>
      </c>
      <c r="E182" s="344">
        <v>37.5</v>
      </c>
      <c r="F182" s="166">
        <v>1.4</v>
      </c>
      <c r="G182" s="459">
        <f t="shared" si="25"/>
        <v>3.7333333333333329E-2</v>
      </c>
      <c r="H182" s="177"/>
      <c r="I182" s="392"/>
      <c r="J182" s="176"/>
      <c r="K182" s="177"/>
      <c r="L182" s="405"/>
      <c r="M182" s="176"/>
      <c r="N182" s="332"/>
      <c r="O182" s="177"/>
      <c r="P182" s="176"/>
      <c r="Q182" s="520"/>
      <c r="R182" s="520"/>
      <c r="S182" s="521"/>
      <c r="T182" s="177"/>
      <c r="U182" s="183"/>
      <c r="V182" s="176"/>
      <c r="W182" s="177"/>
      <c r="X182" s="177"/>
      <c r="Y182" s="176"/>
      <c r="Z182" s="332"/>
      <c r="AA182" s="179"/>
      <c r="AB182" s="181"/>
      <c r="AC182" s="219"/>
      <c r="AD182" s="184"/>
      <c r="AE182" s="178"/>
      <c r="AF182" s="179"/>
      <c r="AG182" s="181"/>
      <c r="AH182" s="219"/>
      <c r="AI182" s="184"/>
      <c r="AJ182" s="178"/>
      <c r="AK182" s="179"/>
      <c r="AL182" s="181"/>
      <c r="AM182" s="222"/>
      <c r="AN182" s="176"/>
      <c r="AO182" s="178"/>
      <c r="AP182" s="179"/>
      <c r="AQ182" s="181"/>
      <c r="AR182" s="222"/>
      <c r="AS182" s="176"/>
      <c r="AT182" s="178"/>
      <c r="AU182" s="183"/>
      <c r="AV182" s="184"/>
      <c r="AW182" s="222"/>
      <c r="AX182" s="176"/>
      <c r="AY182" s="219"/>
      <c r="AZ182" s="219"/>
      <c r="BA182" s="176"/>
      <c r="BB182" s="311"/>
    </row>
    <row r="183" spans="1:54" ht="32.25" customHeight="1">
      <c r="A183" s="709" t="s">
        <v>368</v>
      </c>
      <c r="B183" s="624" t="s">
        <v>377</v>
      </c>
      <c r="C183" s="624" t="s">
        <v>380</v>
      </c>
      <c r="D183" s="213" t="s">
        <v>41</v>
      </c>
      <c r="E183" s="479">
        <f>E185+E186+E187</f>
        <v>96847.9</v>
      </c>
      <c r="F183" s="479">
        <f>F185+F186+F187</f>
        <v>29811.8</v>
      </c>
      <c r="G183" s="459">
        <f t="shared" si="25"/>
        <v>0.30782082006940781</v>
      </c>
      <c r="H183" s="177"/>
      <c r="I183" s="392">
        <f>I186+I187</f>
        <v>2629.8</v>
      </c>
      <c r="J183" s="176"/>
      <c r="K183" s="177"/>
      <c r="L183" s="405">
        <f>L186+L187</f>
        <v>7610.8</v>
      </c>
      <c r="M183" s="176"/>
      <c r="N183" s="332"/>
      <c r="O183" s="177"/>
      <c r="P183" s="176"/>
      <c r="Q183" s="520"/>
      <c r="R183" s="520"/>
      <c r="S183" s="521"/>
      <c r="T183" s="177"/>
      <c r="U183" s="183"/>
      <c r="V183" s="176"/>
      <c r="W183" s="177"/>
      <c r="X183" s="177"/>
      <c r="Y183" s="176"/>
      <c r="Z183" s="332"/>
      <c r="AA183" s="179"/>
      <c r="AB183" s="181"/>
      <c r="AC183" s="219"/>
      <c r="AD183" s="184"/>
      <c r="AE183" s="178"/>
      <c r="AF183" s="179"/>
      <c r="AG183" s="181"/>
      <c r="AH183" s="219"/>
      <c r="AI183" s="184"/>
      <c r="AJ183" s="178"/>
      <c r="AK183" s="179"/>
      <c r="AL183" s="181"/>
      <c r="AM183" s="222"/>
      <c r="AN183" s="176"/>
      <c r="AO183" s="178"/>
      <c r="AP183" s="179"/>
      <c r="AQ183" s="181"/>
      <c r="AR183" s="222"/>
      <c r="AS183" s="176"/>
      <c r="AT183" s="178"/>
      <c r="AU183" s="183"/>
      <c r="AV183" s="184"/>
      <c r="AW183" s="222"/>
      <c r="AX183" s="176"/>
      <c r="AY183" s="219"/>
      <c r="AZ183" s="219"/>
      <c r="BA183" s="176"/>
      <c r="BB183" s="311"/>
    </row>
    <row r="184" spans="1:54" ht="49.5" hidden="1" customHeight="1">
      <c r="A184" s="709"/>
      <c r="B184" s="624"/>
      <c r="C184" s="624"/>
      <c r="D184" s="274" t="s">
        <v>2</v>
      </c>
      <c r="E184" s="479">
        <v>318.7</v>
      </c>
      <c r="F184" s="166">
        <v>67.599999999999994</v>
      </c>
      <c r="G184" s="459">
        <f t="shared" si="25"/>
        <v>0.21211170379667399</v>
      </c>
      <c r="H184" s="177"/>
      <c r="I184" s="392"/>
      <c r="J184" s="176"/>
      <c r="K184" s="177"/>
      <c r="L184" s="405"/>
      <c r="M184" s="176"/>
      <c r="N184" s="332"/>
      <c r="O184" s="177"/>
      <c r="P184" s="176"/>
      <c r="Q184" s="520"/>
      <c r="R184" s="520"/>
      <c r="S184" s="521"/>
      <c r="T184" s="177"/>
      <c r="U184" s="183"/>
      <c r="V184" s="176"/>
      <c r="W184" s="177"/>
      <c r="X184" s="177"/>
      <c r="Y184" s="176"/>
      <c r="Z184" s="332"/>
      <c r="AA184" s="179"/>
      <c r="AB184" s="181"/>
      <c r="AC184" s="219"/>
      <c r="AD184" s="184"/>
      <c r="AE184" s="178"/>
      <c r="AF184" s="179"/>
      <c r="AG184" s="181"/>
      <c r="AH184" s="219"/>
      <c r="AI184" s="184"/>
      <c r="AJ184" s="178"/>
      <c r="AK184" s="179"/>
      <c r="AL184" s="181"/>
      <c r="AM184" s="222"/>
      <c r="AN184" s="176"/>
      <c r="AO184" s="178"/>
      <c r="AP184" s="179"/>
      <c r="AQ184" s="181"/>
      <c r="AR184" s="222"/>
      <c r="AS184" s="176"/>
      <c r="AT184" s="178"/>
      <c r="AU184" s="183"/>
      <c r="AV184" s="184"/>
      <c r="AW184" s="222"/>
      <c r="AX184" s="176"/>
      <c r="AY184" s="219"/>
      <c r="AZ184" s="219"/>
      <c r="BA184" s="176"/>
      <c r="BB184" s="311"/>
    </row>
    <row r="185" spans="1:54" ht="49.5" customHeight="1">
      <c r="A185" s="709"/>
      <c r="B185" s="624"/>
      <c r="C185" s="624"/>
      <c r="D185" s="492" t="s">
        <v>2</v>
      </c>
      <c r="E185" s="493">
        <v>11769.7</v>
      </c>
      <c r="F185" s="166"/>
      <c r="G185" s="459"/>
      <c r="H185" s="493"/>
      <c r="I185" s="392"/>
      <c r="J185" s="176"/>
      <c r="K185" s="493"/>
      <c r="L185" s="405"/>
      <c r="M185" s="176"/>
      <c r="N185" s="493"/>
      <c r="O185" s="493"/>
      <c r="P185" s="176"/>
      <c r="Q185" s="520"/>
      <c r="R185" s="520"/>
      <c r="S185" s="521"/>
      <c r="T185" s="493"/>
      <c r="U185" s="183"/>
      <c r="V185" s="176"/>
      <c r="W185" s="493"/>
      <c r="X185" s="493"/>
      <c r="Y185" s="176"/>
      <c r="Z185" s="493"/>
      <c r="AA185" s="179"/>
      <c r="AB185" s="181"/>
      <c r="AC185" s="219"/>
      <c r="AD185" s="184"/>
      <c r="AE185" s="178"/>
      <c r="AF185" s="179"/>
      <c r="AG185" s="181"/>
      <c r="AH185" s="219"/>
      <c r="AI185" s="184"/>
      <c r="AJ185" s="178"/>
      <c r="AK185" s="179"/>
      <c r="AL185" s="181"/>
      <c r="AM185" s="222"/>
      <c r="AN185" s="176"/>
      <c r="AO185" s="178"/>
      <c r="AP185" s="179"/>
      <c r="AQ185" s="181"/>
      <c r="AR185" s="222"/>
      <c r="AS185" s="176"/>
      <c r="AT185" s="178"/>
      <c r="AU185" s="183"/>
      <c r="AV185" s="184"/>
      <c r="AW185" s="222"/>
      <c r="AX185" s="176"/>
      <c r="AY185" s="219"/>
      <c r="AZ185" s="219"/>
      <c r="BA185" s="176"/>
      <c r="BB185" s="491"/>
    </row>
    <row r="186" spans="1:54" ht="32.25" customHeight="1">
      <c r="A186" s="709"/>
      <c r="B186" s="624"/>
      <c r="C186" s="624"/>
      <c r="D186" s="317" t="s">
        <v>43</v>
      </c>
      <c r="E186" s="344">
        <v>84285.2</v>
      </c>
      <c r="F186" s="166">
        <v>29521.599999999999</v>
      </c>
      <c r="G186" s="459">
        <f t="shared" si="25"/>
        <v>0.35025840835638994</v>
      </c>
      <c r="H186" s="177"/>
      <c r="I186" s="392">
        <v>2629.8</v>
      </c>
      <c r="J186" s="176"/>
      <c r="K186" s="177"/>
      <c r="L186" s="405">
        <v>7610.8</v>
      </c>
      <c r="M186" s="176"/>
      <c r="N186" s="332"/>
      <c r="O186" s="177"/>
      <c r="P186" s="176"/>
      <c r="Q186" s="520"/>
      <c r="R186" s="520"/>
      <c r="S186" s="521"/>
      <c r="T186" s="177"/>
      <c r="U186" s="183"/>
      <c r="V186" s="176"/>
      <c r="W186" s="177"/>
      <c r="X186" s="177"/>
      <c r="Y186" s="176"/>
      <c r="Z186" s="332"/>
      <c r="AA186" s="179"/>
      <c r="AB186" s="181"/>
      <c r="AC186" s="219"/>
      <c r="AD186" s="184"/>
      <c r="AE186" s="178"/>
      <c r="AF186" s="179"/>
      <c r="AG186" s="181"/>
      <c r="AH186" s="219"/>
      <c r="AI186" s="184"/>
      <c r="AJ186" s="178"/>
      <c r="AK186" s="179"/>
      <c r="AL186" s="181"/>
      <c r="AM186" s="222"/>
      <c r="AN186" s="176"/>
      <c r="AO186" s="178"/>
      <c r="AP186" s="179"/>
      <c r="AQ186" s="181"/>
      <c r="AR186" s="222"/>
      <c r="AS186" s="176"/>
      <c r="AT186" s="178"/>
      <c r="AU186" s="183"/>
      <c r="AV186" s="184"/>
      <c r="AW186" s="222"/>
      <c r="AX186" s="176"/>
      <c r="AY186" s="219"/>
      <c r="AZ186" s="219"/>
      <c r="BA186" s="176"/>
      <c r="BB186" s="311"/>
    </row>
    <row r="187" spans="1:54" ht="32.25" customHeight="1">
      <c r="A187" s="709"/>
      <c r="B187" s="624"/>
      <c r="C187" s="624"/>
      <c r="D187" s="277" t="s">
        <v>276</v>
      </c>
      <c r="E187" s="344">
        <v>793</v>
      </c>
      <c r="F187" s="166">
        <v>290.2</v>
      </c>
      <c r="G187" s="459">
        <f t="shared" si="25"/>
        <v>0.36595208070617907</v>
      </c>
      <c r="H187" s="177"/>
      <c r="I187" s="392"/>
      <c r="J187" s="176"/>
      <c r="K187" s="177"/>
      <c r="L187" s="405"/>
      <c r="M187" s="176"/>
      <c r="N187" s="332"/>
      <c r="O187" s="177"/>
      <c r="P187" s="176"/>
      <c r="Q187" s="520"/>
      <c r="R187" s="520"/>
      <c r="S187" s="521"/>
      <c r="T187" s="177"/>
      <c r="U187" s="183"/>
      <c r="V187" s="176"/>
      <c r="W187" s="177"/>
      <c r="X187" s="177"/>
      <c r="Y187" s="176"/>
      <c r="Z187" s="332"/>
      <c r="AA187" s="179"/>
      <c r="AB187" s="181"/>
      <c r="AC187" s="219"/>
      <c r="AD187" s="184"/>
      <c r="AE187" s="178"/>
      <c r="AF187" s="179"/>
      <c r="AG187" s="181"/>
      <c r="AH187" s="219"/>
      <c r="AI187" s="184"/>
      <c r="AJ187" s="178"/>
      <c r="AK187" s="179"/>
      <c r="AL187" s="181"/>
      <c r="AM187" s="222"/>
      <c r="AN187" s="176"/>
      <c r="AO187" s="178"/>
      <c r="AP187" s="179"/>
      <c r="AQ187" s="181"/>
      <c r="AR187" s="222"/>
      <c r="AS187" s="176"/>
      <c r="AT187" s="178"/>
      <c r="AU187" s="183"/>
      <c r="AV187" s="184"/>
      <c r="AW187" s="222"/>
      <c r="AX187" s="176"/>
      <c r="AY187" s="219"/>
      <c r="AZ187" s="219"/>
      <c r="BA187" s="176"/>
      <c r="BB187" s="311"/>
    </row>
    <row r="188" spans="1:54" ht="32.25" customHeight="1">
      <c r="A188" s="709" t="s">
        <v>369</v>
      </c>
      <c r="B188" s="624" t="s">
        <v>378</v>
      </c>
      <c r="C188" s="624" t="s">
        <v>380</v>
      </c>
      <c r="D188" s="213" t="s">
        <v>41</v>
      </c>
      <c r="E188" s="479">
        <f>E190+E191</f>
        <v>9679.7999999999993</v>
      </c>
      <c r="F188" s="479">
        <f>F190+F191</f>
        <v>3972.5</v>
      </c>
      <c r="G188" s="459">
        <f t="shared" si="25"/>
        <v>0.41039071055187093</v>
      </c>
      <c r="H188" s="177"/>
      <c r="I188" s="392">
        <f>I190+I191</f>
        <v>378.2</v>
      </c>
      <c r="J188" s="176"/>
      <c r="K188" s="177"/>
      <c r="L188" s="405">
        <f>L190+L191</f>
        <v>1146.9000000000001</v>
      </c>
      <c r="M188" s="176"/>
      <c r="N188" s="332"/>
      <c r="O188" s="177"/>
      <c r="P188" s="176"/>
      <c r="Q188" s="520"/>
      <c r="R188" s="520"/>
      <c r="S188" s="521"/>
      <c r="T188" s="177"/>
      <c r="U188" s="183"/>
      <c r="V188" s="176"/>
      <c r="W188" s="177"/>
      <c r="X188" s="177"/>
      <c r="Y188" s="176"/>
      <c r="Z188" s="332"/>
      <c r="AA188" s="179"/>
      <c r="AB188" s="181"/>
      <c r="AC188" s="219"/>
      <c r="AD188" s="184"/>
      <c r="AE188" s="178"/>
      <c r="AF188" s="179"/>
      <c r="AG188" s="181"/>
      <c r="AH188" s="219"/>
      <c r="AI188" s="184"/>
      <c r="AJ188" s="178"/>
      <c r="AK188" s="179"/>
      <c r="AL188" s="181"/>
      <c r="AM188" s="222"/>
      <c r="AN188" s="176"/>
      <c r="AO188" s="178"/>
      <c r="AP188" s="179"/>
      <c r="AQ188" s="181"/>
      <c r="AR188" s="222"/>
      <c r="AS188" s="176"/>
      <c r="AT188" s="178"/>
      <c r="AU188" s="183"/>
      <c r="AV188" s="184"/>
      <c r="AW188" s="222"/>
      <c r="AX188" s="176"/>
      <c r="AY188" s="219"/>
      <c r="AZ188" s="219"/>
      <c r="BA188" s="176"/>
      <c r="BB188" s="311"/>
    </row>
    <row r="189" spans="1:54" ht="46.5" hidden="1" customHeight="1">
      <c r="A189" s="709"/>
      <c r="B189" s="624"/>
      <c r="C189" s="624"/>
      <c r="D189" s="274" t="s">
        <v>2</v>
      </c>
      <c r="E189" s="479">
        <v>220</v>
      </c>
      <c r="F189" s="166" t="s">
        <v>454</v>
      </c>
      <c r="G189" s="459" t="e">
        <f t="shared" si="25"/>
        <v>#VALUE!</v>
      </c>
      <c r="H189" s="177"/>
      <c r="I189" s="392"/>
      <c r="J189" s="176"/>
      <c r="K189" s="177"/>
      <c r="L189" s="405"/>
      <c r="M189" s="176"/>
      <c r="N189" s="332"/>
      <c r="O189" s="177"/>
      <c r="P189" s="176"/>
      <c r="Q189" s="520"/>
      <c r="R189" s="520"/>
      <c r="S189" s="521"/>
      <c r="T189" s="177"/>
      <c r="U189" s="183"/>
      <c r="V189" s="176"/>
      <c r="W189" s="177"/>
      <c r="X189" s="177"/>
      <c r="Y189" s="176"/>
      <c r="Z189" s="332"/>
      <c r="AA189" s="179"/>
      <c r="AB189" s="181"/>
      <c r="AC189" s="219"/>
      <c r="AD189" s="184"/>
      <c r="AE189" s="178"/>
      <c r="AF189" s="179"/>
      <c r="AG189" s="181"/>
      <c r="AH189" s="219"/>
      <c r="AI189" s="184"/>
      <c r="AJ189" s="178"/>
      <c r="AK189" s="179"/>
      <c r="AL189" s="181"/>
      <c r="AM189" s="222"/>
      <c r="AN189" s="176"/>
      <c r="AO189" s="178"/>
      <c r="AP189" s="179"/>
      <c r="AQ189" s="181"/>
      <c r="AR189" s="222"/>
      <c r="AS189" s="176"/>
      <c r="AT189" s="178"/>
      <c r="AU189" s="183"/>
      <c r="AV189" s="184"/>
      <c r="AW189" s="222"/>
      <c r="AX189" s="176"/>
      <c r="AY189" s="219"/>
      <c r="AZ189" s="219"/>
      <c r="BA189" s="176"/>
      <c r="BB189" s="311"/>
    </row>
    <row r="190" spans="1:54" ht="32.25" customHeight="1">
      <c r="A190" s="709"/>
      <c r="B190" s="624"/>
      <c r="C190" s="624"/>
      <c r="D190" s="276" t="s">
        <v>43</v>
      </c>
      <c r="E190" s="344">
        <v>7589.8</v>
      </c>
      <c r="F190" s="166">
        <v>3652.3</v>
      </c>
      <c r="G190" s="459">
        <f t="shared" si="25"/>
        <v>0.48121162612980578</v>
      </c>
      <c r="H190" s="177"/>
      <c r="I190" s="392">
        <v>378.2</v>
      </c>
      <c r="J190" s="176"/>
      <c r="K190" s="177"/>
      <c r="L190" s="405">
        <v>1146.9000000000001</v>
      </c>
      <c r="M190" s="176"/>
      <c r="N190" s="332"/>
      <c r="O190" s="177"/>
      <c r="P190" s="176"/>
      <c r="Q190" s="520"/>
      <c r="R190" s="520"/>
      <c r="S190" s="521"/>
      <c r="T190" s="177"/>
      <c r="U190" s="183"/>
      <c r="V190" s="176"/>
      <c r="W190" s="177"/>
      <c r="X190" s="177"/>
      <c r="Y190" s="176"/>
      <c r="Z190" s="332"/>
      <c r="AA190" s="179"/>
      <c r="AB190" s="181"/>
      <c r="AC190" s="219"/>
      <c r="AD190" s="184"/>
      <c r="AE190" s="178"/>
      <c r="AF190" s="179"/>
      <c r="AG190" s="181"/>
      <c r="AH190" s="219"/>
      <c r="AI190" s="184"/>
      <c r="AJ190" s="178"/>
      <c r="AK190" s="179"/>
      <c r="AL190" s="181"/>
      <c r="AM190" s="222"/>
      <c r="AN190" s="176"/>
      <c r="AO190" s="178"/>
      <c r="AP190" s="179"/>
      <c r="AQ190" s="181"/>
      <c r="AR190" s="222"/>
      <c r="AS190" s="176"/>
      <c r="AT190" s="178"/>
      <c r="AU190" s="183"/>
      <c r="AV190" s="184"/>
      <c r="AW190" s="222"/>
      <c r="AX190" s="176"/>
      <c r="AY190" s="219"/>
      <c r="AZ190" s="219"/>
      <c r="BA190" s="176"/>
      <c r="BB190" s="311"/>
    </row>
    <row r="191" spans="1:54" ht="25.2" customHeight="1">
      <c r="A191" s="709"/>
      <c r="B191" s="624"/>
      <c r="C191" s="624"/>
      <c r="D191" s="277" t="s">
        <v>276</v>
      </c>
      <c r="E191" s="344">
        <v>2090</v>
      </c>
      <c r="F191" s="166">
        <v>320.2</v>
      </c>
      <c r="G191" s="459">
        <f t="shared" si="25"/>
        <v>0.15320574162679426</v>
      </c>
      <c r="H191" s="177"/>
      <c r="I191" s="392"/>
      <c r="J191" s="176"/>
      <c r="K191" s="177"/>
      <c r="L191" s="405"/>
      <c r="M191" s="176"/>
      <c r="N191" s="332"/>
      <c r="O191" s="177"/>
      <c r="P191" s="176"/>
      <c r="Q191" s="520"/>
      <c r="R191" s="520"/>
      <c r="S191" s="521"/>
      <c r="T191" s="177"/>
      <c r="U191" s="183"/>
      <c r="V191" s="176"/>
      <c r="W191" s="177"/>
      <c r="X191" s="177"/>
      <c r="Y191" s="176"/>
      <c r="Z191" s="332"/>
      <c r="AA191" s="179"/>
      <c r="AB191" s="181"/>
      <c r="AC191" s="219"/>
      <c r="AD191" s="184"/>
      <c r="AE191" s="178"/>
      <c r="AF191" s="179"/>
      <c r="AG191" s="181"/>
      <c r="AH191" s="219"/>
      <c r="AI191" s="184"/>
      <c r="AJ191" s="178"/>
      <c r="AK191" s="179"/>
      <c r="AL191" s="181"/>
      <c r="AM191" s="222"/>
      <c r="AN191" s="176"/>
      <c r="AO191" s="178"/>
      <c r="AP191" s="179"/>
      <c r="AQ191" s="181"/>
      <c r="AR191" s="222"/>
      <c r="AS191" s="176"/>
      <c r="AT191" s="178"/>
      <c r="AU191" s="183"/>
      <c r="AV191" s="184"/>
      <c r="AW191" s="222"/>
      <c r="AX191" s="176"/>
      <c r="AY191" s="219"/>
      <c r="AZ191" s="219"/>
      <c r="BA191" s="176"/>
      <c r="BB191" s="311"/>
    </row>
    <row r="192" spans="1:54" ht="25.2" customHeight="1">
      <c r="A192" s="709" t="s">
        <v>370</v>
      </c>
      <c r="B192" s="624" t="s">
        <v>379</v>
      </c>
      <c r="C192" s="624" t="s">
        <v>380</v>
      </c>
      <c r="D192" s="213" t="s">
        <v>41</v>
      </c>
      <c r="E192" s="479">
        <f>E194+E195</f>
        <v>1713.9</v>
      </c>
      <c r="F192" s="479">
        <f>F194+F195</f>
        <v>310.39999999999998</v>
      </c>
      <c r="G192" s="459">
        <f t="shared" si="25"/>
        <v>0.18110741583522957</v>
      </c>
      <c r="H192" s="177"/>
      <c r="I192" s="392">
        <f>I194+I195</f>
        <v>24.1</v>
      </c>
      <c r="J192" s="176"/>
      <c r="K192" s="177"/>
      <c r="L192" s="405">
        <f>L194+L195</f>
        <v>14.2</v>
      </c>
      <c r="M192" s="176"/>
      <c r="N192" s="332"/>
      <c r="O192" s="177"/>
      <c r="P192" s="176"/>
      <c r="Q192" s="520"/>
      <c r="R192" s="520"/>
      <c r="S192" s="521"/>
      <c r="T192" s="177"/>
      <c r="U192" s="183"/>
      <c r="V192" s="176"/>
      <c r="W192" s="177"/>
      <c r="X192" s="177"/>
      <c r="Y192" s="176"/>
      <c r="Z192" s="332"/>
      <c r="AA192" s="179"/>
      <c r="AB192" s="181"/>
      <c r="AC192" s="219"/>
      <c r="AD192" s="184"/>
      <c r="AE192" s="178"/>
      <c r="AF192" s="179"/>
      <c r="AG192" s="181"/>
      <c r="AH192" s="219"/>
      <c r="AI192" s="184"/>
      <c r="AJ192" s="178"/>
      <c r="AK192" s="179"/>
      <c r="AL192" s="181"/>
      <c r="AM192" s="222"/>
      <c r="AN192" s="176"/>
      <c r="AO192" s="178"/>
      <c r="AP192" s="179"/>
      <c r="AQ192" s="181"/>
      <c r="AR192" s="222"/>
      <c r="AS192" s="176"/>
      <c r="AT192" s="178"/>
      <c r="AU192" s="183"/>
      <c r="AV192" s="184"/>
      <c r="AW192" s="222"/>
      <c r="AX192" s="176"/>
      <c r="AY192" s="219"/>
      <c r="AZ192" s="219"/>
      <c r="BA192" s="176"/>
      <c r="BB192" s="311"/>
    </row>
    <row r="193" spans="1:54" ht="50.25" hidden="1" customHeight="1">
      <c r="A193" s="709"/>
      <c r="B193" s="624"/>
      <c r="C193" s="624"/>
      <c r="D193" s="274" t="s">
        <v>2</v>
      </c>
      <c r="E193" s="479">
        <v>527</v>
      </c>
      <c r="F193" s="166">
        <v>165.1</v>
      </c>
      <c r="G193" s="459">
        <f t="shared" si="25"/>
        <v>0.31328273244781785</v>
      </c>
      <c r="H193" s="177"/>
      <c r="I193" s="392"/>
      <c r="J193" s="176"/>
      <c r="K193" s="177"/>
      <c r="L193" s="405"/>
      <c r="M193" s="176"/>
      <c r="N193" s="332"/>
      <c r="O193" s="177"/>
      <c r="P193" s="176"/>
      <c r="Q193" s="520"/>
      <c r="R193" s="520"/>
      <c r="S193" s="521"/>
      <c r="T193" s="177"/>
      <c r="U193" s="183"/>
      <c r="V193" s="176"/>
      <c r="W193" s="177"/>
      <c r="X193" s="177"/>
      <c r="Y193" s="176"/>
      <c r="Z193" s="332"/>
      <c r="AA193" s="179"/>
      <c r="AB193" s="181"/>
      <c r="AC193" s="219"/>
      <c r="AD193" s="184"/>
      <c r="AE193" s="178"/>
      <c r="AF193" s="179"/>
      <c r="AG193" s="181"/>
      <c r="AH193" s="219"/>
      <c r="AI193" s="184"/>
      <c r="AJ193" s="178"/>
      <c r="AK193" s="179"/>
      <c r="AL193" s="181"/>
      <c r="AM193" s="222"/>
      <c r="AN193" s="176"/>
      <c r="AO193" s="178"/>
      <c r="AP193" s="179"/>
      <c r="AQ193" s="181"/>
      <c r="AR193" s="222"/>
      <c r="AS193" s="176"/>
      <c r="AT193" s="178"/>
      <c r="AU193" s="183"/>
      <c r="AV193" s="184"/>
      <c r="AW193" s="222"/>
      <c r="AX193" s="176"/>
      <c r="AY193" s="219"/>
      <c r="AZ193" s="219"/>
      <c r="BA193" s="176"/>
      <c r="BB193" s="311"/>
    </row>
    <row r="194" spans="1:54" ht="25.2" customHeight="1">
      <c r="A194" s="709"/>
      <c r="B194" s="624"/>
      <c r="C194" s="624"/>
      <c r="D194" s="276" t="s">
        <v>43</v>
      </c>
      <c r="E194" s="344">
        <v>318.7</v>
      </c>
      <c r="F194" s="166">
        <v>67.599999999999994</v>
      </c>
      <c r="G194" s="459">
        <f t="shared" si="25"/>
        <v>0.21211170379667399</v>
      </c>
      <c r="H194" s="177"/>
      <c r="I194" s="392">
        <v>24.1</v>
      </c>
      <c r="J194" s="176"/>
      <c r="K194" s="177"/>
      <c r="L194" s="405">
        <v>14.2</v>
      </c>
      <c r="M194" s="176"/>
      <c r="N194" s="332"/>
      <c r="O194" s="177"/>
      <c r="P194" s="176"/>
      <c r="Q194" s="520"/>
      <c r="R194" s="520"/>
      <c r="S194" s="521"/>
      <c r="T194" s="177"/>
      <c r="U194" s="183"/>
      <c r="V194" s="176"/>
      <c r="W194" s="177"/>
      <c r="X194" s="177"/>
      <c r="Y194" s="176"/>
      <c r="Z194" s="332"/>
      <c r="AA194" s="179"/>
      <c r="AB194" s="181"/>
      <c r="AC194" s="219"/>
      <c r="AD194" s="184"/>
      <c r="AE194" s="178"/>
      <c r="AF194" s="179"/>
      <c r="AG194" s="181"/>
      <c r="AH194" s="219"/>
      <c r="AI194" s="184"/>
      <c r="AJ194" s="178"/>
      <c r="AK194" s="179"/>
      <c r="AL194" s="181"/>
      <c r="AM194" s="222"/>
      <c r="AN194" s="176"/>
      <c r="AO194" s="178"/>
      <c r="AP194" s="179"/>
      <c r="AQ194" s="181"/>
      <c r="AR194" s="222"/>
      <c r="AS194" s="176"/>
      <c r="AT194" s="178"/>
      <c r="AU194" s="183"/>
      <c r="AV194" s="184"/>
      <c r="AW194" s="222"/>
      <c r="AX194" s="176"/>
      <c r="AY194" s="219"/>
      <c r="AZ194" s="219"/>
      <c r="BA194" s="176"/>
      <c r="BB194" s="311"/>
    </row>
    <row r="195" spans="1:54" ht="36" customHeight="1">
      <c r="A195" s="709"/>
      <c r="B195" s="624"/>
      <c r="C195" s="624"/>
      <c r="D195" s="277" t="s">
        <v>276</v>
      </c>
      <c r="E195" s="344">
        <v>1395.2</v>
      </c>
      <c r="F195" s="166">
        <v>242.8</v>
      </c>
      <c r="G195" s="459">
        <f t="shared" si="25"/>
        <v>0.17402522935779816</v>
      </c>
      <c r="H195" s="177"/>
      <c r="I195" s="392"/>
      <c r="J195" s="176"/>
      <c r="K195" s="177"/>
      <c r="L195" s="405"/>
      <c r="M195" s="176"/>
      <c r="N195" s="332"/>
      <c r="O195" s="177"/>
      <c r="P195" s="176"/>
      <c r="Q195" s="520"/>
      <c r="R195" s="520"/>
      <c r="S195" s="521"/>
      <c r="T195" s="177"/>
      <c r="U195" s="183"/>
      <c r="V195" s="176"/>
      <c r="W195" s="177"/>
      <c r="X195" s="177"/>
      <c r="Y195" s="176"/>
      <c r="Z195" s="332"/>
      <c r="AA195" s="179"/>
      <c r="AB195" s="181"/>
      <c r="AC195" s="219"/>
      <c r="AD195" s="184"/>
      <c r="AE195" s="178"/>
      <c r="AF195" s="179"/>
      <c r="AG195" s="181"/>
      <c r="AH195" s="219"/>
      <c r="AI195" s="184"/>
      <c r="AJ195" s="178"/>
      <c r="AK195" s="179"/>
      <c r="AL195" s="181"/>
      <c r="AM195" s="222"/>
      <c r="AN195" s="176"/>
      <c r="AO195" s="178"/>
      <c r="AP195" s="179"/>
      <c r="AQ195" s="181"/>
      <c r="AR195" s="222"/>
      <c r="AS195" s="176"/>
      <c r="AT195" s="178"/>
      <c r="AU195" s="183"/>
      <c r="AV195" s="184"/>
      <c r="AW195" s="222"/>
      <c r="AX195" s="176"/>
      <c r="AY195" s="219"/>
      <c r="AZ195" s="219"/>
      <c r="BA195" s="176"/>
      <c r="BB195" s="311"/>
    </row>
    <row r="196" spans="1:54" ht="25.2" customHeight="1">
      <c r="A196" s="709" t="s">
        <v>371</v>
      </c>
      <c r="B196" s="624" t="s">
        <v>381</v>
      </c>
      <c r="C196" s="624" t="s">
        <v>388</v>
      </c>
      <c r="D196" s="213" t="s">
        <v>41</v>
      </c>
      <c r="E196" s="479">
        <f>E198+E199</f>
        <v>11146</v>
      </c>
      <c r="F196" s="479">
        <f>F198+F199</f>
        <v>3051.2</v>
      </c>
      <c r="G196" s="459">
        <f t="shared" si="25"/>
        <v>0.27374842993001974</v>
      </c>
      <c r="H196" s="177"/>
      <c r="I196" s="392">
        <f>I198+I199</f>
        <v>134.5</v>
      </c>
      <c r="J196" s="176"/>
      <c r="K196" s="177"/>
      <c r="L196" s="405">
        <f>L198+L199</f>
        <v>173.5</v>
      </c>
      <c r="M196" s="176"/>
      <c r="N196" s="332"/>
      <c r="O196" s="177"/>
      <c r="P196" s="176"/>
      <c r="Q196" s="520"/>
      <c r="R196" s="520"/>
      <c r="S196" s="521"/>
      <c r="T196" s="177"/>
      <c r="U196" s="183"/>
      <c r="V196" s="176"/>
      <c r="W196" s="177"/>
      <c r="X196" s="177"/>
      <c r="Y196" s="176"/>
      <c r="Z196" s="332"/>
      <c r="AA196" s="179"/>
      <c r="AB196" s="181"/>
      <c r="AC196" s="219"/>
      <c r="AD196" s="184"/>
      <c r="AE196" s="178"/>
      <c r="AF196" s="179"/>
      <c r="AG196" s="181"/>
      <c r="AH196" s="219"/>
      <c r="AI196" s="184"/>
      <c r="AJ196" s="178"/>
      <c r="AK196" s="179"/>
      <c r="AL196" s="181"/>
      <c r="AM196" s="222"/>
      <c r="AN196" s="176"/>
      <c r="AO196" s="178"/>
      <c r="AP196" s="179"/>
      <c r="AQ196" s="181"/>
      <c r="AR196" s="222"/>
      <c r="AS196" s="176"/>
      <c r="AT196" s="178"/>
      <c r="AU196" s="183"/>
      <c r="AV196" s="184"/>
      <c r="AW196" s="222"/>
      <c r="AX196" s="176"/>
      <c r="AY196" s="219"/>
      <c r="AZ196" s="219"/>
      <c r="BA196" s="176"/>
      <c r="BB196" s="311"/>
    </row>
    <row r="197" spans="1:54" ht="55.5" hidden="1" customHeight="1">
      <c r="A197" s="709"/>
      <c r="B197" s="624"/>
      <c r="C197" s="624"/>
      <c r="D197" s="274" t="s">
        <v>2</v>
      </c>
      <c r="E197" s="479">
        <v>25000.2</v>
      </c>
      <c r="F197" s="166">
        <v>8122.2</v>
      </c>
      <c r="G197" s="459">
        <f t="shared" si="25"/>
        <v>0.32488540091679263</v>
      </c>
      <c r="H197" s="177"/>
      <c r="I197" s="392"/>
      <c r="J197" s="176"/>
      <c r="K197" s="177"/>
      <c r="L197" s="405"/>
      <c r="M197" s="176"/>
      <c r="N197" s="332"/>
      <c r="O197" s="177"/>
      <c r="P197" s="176"/>
      <c r="Q197" s="520"/>
      <c r="R197" s="520"/>
      <c r="S197" s="521"/>
      <c r="T197" s="177"/>
      <c r="U197" s="183"/>
      <c r="V197" s="176"/>
      <c r="W197" s="177"/>
      <c r="X197" s="177"/>
      <c r="Y197" s="176"/>
      <c r="Z197" s="332"/>
      <c r="AA197" s="179"/>
      <c r="AB197" s="181"/>
      <c r="AC197" s="219"/>
      <c r="AD197" s="184"/>
      <c r="AE197" s="178"/>
      <c r="AF197" s="179"/>
      <c r="AG197" s="181"/>
      <c r="AH197" s="219"/>
      <c r="AI197" s="184"/>
      <c r="AJ197" s="178"/>
      <c r="AK197" s="179"/>
      <c r="AL197" s="181"/>
      <c r="AM197" s="222"/>
      <c r="AN197" s="176"/>
      <c r="AO197" s="178"/>
      <c r="AP197" s="179"/>
      <c r="AQ197" s="181"/>
      <c r="AR197" s="222"/>
      <c r="AS197" s="176"/>
      <c r="AT197" s="178"/>
      <c r="AU197" s="183"/>
      <c r="AV197" s="184"/>
      <c r="AW197" s="222"/>
      <c r="AX197" s="176"/>
      <c r="AY197" s="219"/>
      <c r="AZ197" s="219"/>
      <c r="BA197" s="176"/>
      <c r="BB197" s="311"/>
    </row>
    <row r="198" spans="1:54" ht="25.2" customHeight="1">
      <c r="A198" s="709"/>
      <c r="B198" s="624"/>
      <c r="C198" s="624"/>
      <c r="D198" s="276" t="s">
        <v>43</v>
      </c>
      <c r="E198" s="344">
        <v>10926</v>
      </c>
      <c r="F198" s="166">
        <v>3051.2</v>
      </c>
      <c r="G198" s="459">
        <f t="shared" si="25"/>
        <v>0.27926047958996886</v>
      </c>
      <c r="H198" s="177"/>
      <c r="I198" s="392">
        <v>134.5</v>
      </c>
      <c r="J198" s="176"/>
      <c r="K198" s="177"/>
      <c r="L198" s="405">
        <v>173.5</v>
      </c>
      <c r="M198" s="176"/>
      <c r="N198" s="332"/>
      <c r="O198" s="177"/>
      <c r="P198" s="176"/>
      <c r="Q198" s="520"/>
      <c r="R198" s="520"/>
      <c r="S198" s="521"/>
      <c r="T198" s="177"/>
      <c r="U198" s="183"/>
      <c r="V198" s="176"/>
      <c r="W198" s="177"/>
      <c r="X198" s="177"/>
      <c r="Y198" s="176"/>
      <c r="Z198" s="332"/>
      <c r="AA198" s="179"/>
      <c r="AB198" s="181"/>
      <c r="AC198" s="219"/>
      <c r="AD198" s="184"/>
      <c r="AE198" s="178"/>
      <c r="AF198" s="179"/>
      <c r="AG198" s="181"/>
      <c r="AH198" s="219"/>
      <c r="AI198" s="184"/>
      <c r="AJ198" s="178"/>
      <c r="AK198" s="179"/>
      <c r="AL198" s="181"/>
      <c r="AM198" s="222"/>
      <c r="AN198" s="176"/>
      <c r="AO198" s="178"/>
      <c r="AP198" s="179"/>
      <c r="AQ198" s="181"/>
      <c r="AR198" s="222"/>
      <c r="AS198" s="176"/>
      <c r="AT198" s="178"/>
      <c r="AU198" s="183"/>
      <c r="AV198" s="184"/>
      <c r="AW198" s="222"/>
      <c r="AX198" s="176"/>
      <c r="AY198" s="219"/>
      <c r="AZ198" s="219"/>
      <c r="BA198" s="176"/>
      <c r="BB198" s="311"/>
    </row>
    <row r="199" spans="1:54" ht="39.75" customHeight="1">
      <c r="A199" s="709"/>
      <c r="B199" s="624"/>
      <c r="C199" s="624"/>
      <c r="D199" s="277" t="s">
        <v>276</v>
      </c>
      <c r="E199" s="344">
        <v>220</v>
      </c>
      <c r="F199" s="166"/>
      <c r="G199" s="459">
        <f t="shared" si="25"/>
        <v>0</v>
      </c>
      <c r="H199" s="177"/>
      <c r="I199" s="392"/>
      <c r="J199" s="176"/>
      <c r="K199" s="177"/>
      <c r="L199" s="405"/>
      <c r="M199" s="176"/>
      <c r="N199" s="332"/>
      <c r="O199" s="177"/>
      <c r="P199" s="176"/>
      <c r="Q199" s="520"/>
      <c r="R199" s="520"/>
      <c r="S199" s="521"/>
      <c r="T199" s="177"/>
      <c r="U199" s="183"/>
      <c r="V199" s="176"/>
      <c r="W199" s="177"/>
      <c r="X199" s="177"/>
      <c r="Y199" s="176"/>
      <c r="Z199" s="332"/>
      <c r="AA199" s="179"/>
      <c r="AB199" s="181"/>
      <c r="AC199" s="219"/>
      <c r="AD199" s="184"/>
      <c r="AE199" s="178"/>
      <c r="AF199" s="179"/>
      <c r="AG199" s="181"/>
      <c r="AH199" s="219"/>
      <c r="AI199" s="184"/>
      <c r="AJ199" s="178"/>
      <c r="AK199" s="179"/>
      <c r="AL199" s="181"/>
      <c r="AM199" s="222"/>
      <c r="AN199" s="176"/>
      <c r="AO199" s="178"/>
      <c r="AP199" s="179"/>
      <c r="AQ199" s="181"/>
      <c r="AR199" s="222"/>
      <c r="AS199" s="176"/>
      <c r="AT199" s="178"/>
      <c r="AU199" s="183"/>
      <c r="AV199" s="184"/>
      <c r="AW199" s="222"/>
      <c r="AX199" s="176"/>
      <c r="AY199" s="219"/>
      <c r="AZ199" s="219"/>
      <c r="BA199" s="176"/>
      <c r="BB199" s="311"/>
    </row>
    <row r="200" spans="1:54" ht="25.2" customHeight="1">
      <c r="A200" s="709" t="s">
        <v>372</v>
      </c>
      <c r="B200" s="624" t="s">
        <v>382</v>
      </c>
      <c r="C200" s="624" t="s">
        <v>388</v>
      </c>
      <c r="D200" s="213" t="s">
        <v>41</v>
      </c>
      <c r="E200" s="479">
        <f>E202+E203</f>
        <v>1366.8</v>
      </c>
      <c r="F200" s="479">
        <f>F202+F203</f>
        <v>393.40000000000003</v>
      </c>
      <c r="G200" s="459">
        <f t="shared" si="25"/>
        <v>0.287825577992391</v>
      </c>
      <c r="H200" s="177"/>
      <c r="I200" s="392">
        <f>I202+I203</f>
        <v>4.4000000000000004</v>
      </c>
      <c r="J200" s="176"/>
      <c r="K200" s="177"/>
      <c r="L200" s="405">
        <f>L202+L203</f>
        <v>110.9</v>
      </c>
      <c r="M200" s="176"/>
      <c r="N200" s="332"/>
      <c r="O200" s="177"/>
      <c r="P200" s="176"/>
      <c r="Q200" s="520"/>
      <c r="R200" s="520"/>
      <c r="S200" s="521"/>
      <c r="T200" s="177"/>
      <c r="U200" s="183"/>
      <c r="V200" s="176"/>
      <c r="W200" s="177"/>
      <c r="X200" s="177"/>
      <c r="Y200" s="176"/>
      <c r="Z200" s="332"/>
      <c r="AA200" s="179"/>
      <c r="AB200" s="181"/>
      <c r="AC200" s="219"/>
      <c r="AD200" s="184"/>
      <c r="AE200" s="178"/>
      <c r="AF200" s="179"/>
      <c r="AG200" s="181"/>
      <c r="AH200" s="219"/>
      <c r="AI200" s="184"/>
      <c r="AJ200" s="178"/>
      <c r="AK200" s="179"/>
      <c r="AL200" s="181"/>
      <c r="AM200" s="222"/>
      <c r="AN200" s="176"/>
      <c r="AO200" s="178"/>
      <c r="AP200" s="179"/>
      <c r="AQ200" s="181"/>
      <c r="AR200" s="222"/>
      <c r="AS200" s="176"/>
      <c r="AT200" s="178"/>
      <c r="AU200" s="183"/>
      <c r="AV200" s="184"/>
      <c r="AW200" s="222"/>
      <c r="AX200" s="176"/>
      <c r="AY200" s="219"/>
      <c r="AZ200" s="219"/>
      <c r="BA200" s="176"/>
      <c r="BB200" s="311"/>
    </row>
    <row r="201" spans="1:54" ht="59.25" hidden="1" customHeight="1">
      <c r="A201" s="709"/>
      <c r="B201" s="624"/>
      <c r="C201" s="624"/>
      <c r="D201" s="274" t="s">
        <v>2</v>
      </c>
      <c r="E201" s="479"/>
      <c r="F201" s="166" t="s">
        <v>454</v>
      </c>
      <c r="G201" s="459" t="e">
        <f t="shared" si="25"/>
        <v>#VALUE!</v>
      </c>
      <c r="H201" s="177"/>
      <c r="I201" s="392"/>
      <c r="J201" s="176"/>
      <c r="K201" s="177"/>
      <c r="L201" s="405"/>
      <c r="M201" s="176"/>
      <c r="N201" s="332"/>
      <c r="O201" s="177"/>
      <c r="P201" s="176"/>
      <c r="Q201" s="520"/>
      <c r="R201" s="520"/>
      <c r="S201" s="521"/>
      <c r="T201" s="177"/>
      <c r="U201" s="183"/>
      <c r="V201" s="176"/>
      <c r="W201" s="177"/>
      <c r="X201" s="177"/>
      <c r="Y201" s="176"/>
      <c r="Z201" s="332"/>
      <c r="AA201" s="179"/>
      <c r="AB201" s="181"/>
      <c r="AC201" s="219"/>
      <c r="AD201" s="184"/>
      <c r="AE201" s="178"/>
      <c r="AF201" s="179"/>
      <c r="AG201" s="181"/>
      <c r="AH201" s="219"/>
      <c r="AI201" s="184"/>
      <c r="AJ201" s="178"/>
      <c r="AK201" s="179"/>
      <c r="AL201" s="181"/>
      <c r="AM201" s="222"/>
      <c r="AN201" s="176"/>
      <c r="AO201" s="178"/>
      <c r="AP201" s="179"/>
      <c r="AQ201" s="181"/>
      <c r="AR201" s="222"/>
      <c r="AS201" s="176"/>
      <c r="AT201" s="178"/>
      <c r="AU201" s="183"/>
      <c r="AV201" s="184"/>
      <c r="AW201" s="222"/>
      <c r="AX201" s="176"/>
      <c r="AY201" s="219"/>
      <c r="AZ201" s="219"/>
      <c r="BA201" s="176"/>
      <c r="BB201" s="311"/>
    </row>
    <row r="202" spans="1:54" ht="25.2" customHeight="1">
      <c r="A202" s="709"/>
      <c r="B202" s="624"/>
      <c r="C202" s="624"/>
      <c r="D202" s="276" t="s">
        <v>43</v>
      </c>
      <c r="E202" s="344">
        <v>1314.8</v>
      </c>
      <c r="F202" s="166">
        <v>379.1</v>
      </c>
      <c r="G202" s="459">
        <f t="shared" si="25"/>
        <v>0.28833282628536661</v>
      </c>
      <c r="H202" s="177"/>
      <c r="I202" s="392">
        <v>4.4000000000000004</v>
      </c>
      <c r="J202" s="176"/>
      <c r="K202" s="177"/>
      <c r="L202" s="405">
        <v>110.9</v>
      </c>
      <c r="M202" s="176"/>
      <c r="N202" s="332"/>
      <c r="O202" s="177"/>
      <c r="P202" s="176"/>
      <c r="Q202" s="520"/>
      <c r="R202" s="520"/>
      <c r="S202" s="521"/>
      <c r="T202" s="177"/>
      <c r="U202" s="183"/>
      <c r="V202" s="176"/>
      <c r="W202" s="177"/>
      <c r="X202" s="177"/>
      <c r="Y202" s="176"/>
      <c r="Z202" s="332"/>
      <c r="AA202" s="179"/>
      <c r="AB202" s="181"/>
      <c r="AC202" s="219"/>
      <c r="AD202" s="184"/>
      <c r="AE202" s="178"/>
      <c r="AF202" s="179"/>
      <c r="AG202" s="181"/>
      <c r="AH202" s="219"/>
      <c r="AI202" s="184"/>
      <c r="AJ202" s="178"/>
      <c r="AK202" s="179"/>
      <c r="AL202" s="181"/>
      <c r="AM202" s="222"/>
      <c r="AN202" s="176"/>
      <c r="AO202" s="178"/>
      <c r="AP202" s="179"/>
      <c r="AQ202" s="181"/>
      <c r="AR202" s="222"/>
      <c r="AS202" s="176"/>
      <c r="AT202" s="178"/>
      <c r="AU202" s="183"/>
      <c r="AV202" s="184"/>
      <c r="AW202" s="222"/>
      <c r="AX202" s="176"/>
      <c r="AY202" s="219"/>
      <c r="AZ202" s="219"/>
      <c r="BA202" s="176"/>
      <c r="BB202" s="311"/>
    </row>
    <row r="203" spans="1:54" ht="38.25" customHeight="1">
      <c r="A203" s="709"/>
      <c r="B203" s="624"/>
      <c r="C203" s="624"/>
      <c r="D203" s="277" t="s">
        <v>276</v>
      </c>
      <c r="E203" s="344">
        <v>52</v>
      </c>
      <c r="F203" s="166">
        <v>14.3</v>
      </c>
      <c r="G203" s="459">
        <f t="shared" si="25"/>
        <v>0.27500000000000002</v>
      </c>
      <c r="H203" s="177"/>
      <c r="I203" s="413"/>
      <c r="J203" s="176"/>
      <c r="K203" s="177"/>
      <c r="L203" s="405"/>
      <c r="M203" s="176"/>
      <c r="N203" s="332"/>
      <c r="O203" s="177"/>
      <c r="P203" s="176"/>
      <c r="Q203" s="520"/>
      <c r="R203" s="520"/>
      <c r="S203" s="521"/>
      <c r="T203" s="177"/>
      <c r="U203" s="183"/>
      <c r="V203" s="176"/>
      <c r="W203" s="177"/>
      <c r="X203" s="177"/>
      <c r="Y203" s="176"/>
      <c r="Z203" s="332"/>
      <c r="AA203" s="179"/>
      <c r="AB203" s="181"/>
      <c r="AC203" s="219"/>
      <c r="AD203" s="184"/>
      <c r="AE203" s="178"/>
      <c r="AF203" s="179"/>
      <c r="AG203" s="181"/>
      <c r="AH203" s="219"/>
      <c r="AI203" s="184"/>
      <c r="AJ203" s="178"/>
      <c r="AK203" s="179"/>
      <c r="AL203" s="181"/>
      <c r="AM203" s="222"/>
      <c r="AN203" s="176"/>
      <c r="AO203" s="178"/>
      <c r="AP203" s="179"/>
      <c r="AQ203" s="181"/>
      <c r="AR203" s="222"/>
      <c r="AS203" s="176"/>
      <c r="AT203" s="178"/>
      <c r="AU203" s="183"/>
      <c r="AV203" s="184"/>
      <c r="AW203" s="222"/>
      <c r="AX203" s="176"/>
      <c r="AY203" s="219"/>
      <c r="AZ203" s="219"/>
      <c r="BA203" s="176"/>
      <c r="BB203" s="311"/>
    </row>
    <row r="204" spans="1:54" ht="25.2" customHeight="1">
      <c r="A204" s="709" t="s">
        <v>373</v>
      </c>
      <c r="B204" s="624" t="s">
        <v>383</v>
      </c>
      <c r="C204" s="624" t="s">
        <v>388</v>
      </c>
      <c r="D204" s="213" t="s">
        <v>41</v>
      </c>
      <c r="E204" s="479">
        <f>E206+E207</f>
        <v>527</v>
      </c>
      <c r="F204" s="479">
        <f>F206+F207</f>
        <v>165.10000000000002</v>
      </c>
      <c r="G204" s="459">
        <f t="shared" si="25"/>
        <v>0.3132827324478179</v>
      </c>
      <c r="H204" s="177"/>
      <c r="I204" s="392">
        <f>I206+I207</f>
        <v>0</v>
      </c>
      <c r="J204" s="176"/>
      <c r="K204" s="177"/>
      <c r="L204" s="405">
        <f>L206+L207</f>
        <v>50</v>
      </c>
      <c r="M204" s="176"/>
      <c r="N204" s="332"/>
      <c r="O204" s="177"/>
      <c r="P204" s="176"/>
      <c r="Q204" s="520"/>
      <c r="R204" s="520"/>
      <c r="S204" s="521"/>
      <c r="T204" s="177"/>
      <c r="U204" s="183"/>
      <c r="V204" s="176"/>
      <c r="W204" s="177"/>
      <c r="X204" s="177"/>
      <c r="Y204" s="176"/>
      <c r="Z204" s="332"/>
      <c r="AA204" s="179"/>
      <c r="AB204" s="181"/>
      <c r="AC204" s="219"/>
      <c r="AD204" s="184"/>
      <c r="AE204" s="178"/>
      <c r="AF204" s="179"/>
      <c r="AG204" s="181"/>
      <c r="AH204" s="219"/>
      <c r="AI204" s="184"/>
      <c r="AJ204" s="178"/>
      <c r="AK204" s="179"/>
      <c r="AL204" s="181"/>
      <c r="AM204" s="222"/>
      <c r="AN204" s="176"/>
      <c r="AO204" s="178"/>
      <c r="AP204" s="179"/>
      <c r="AQ204" s="181"/>
      <c r="AR204" s="222"/>
      <c r="AS204" s="176"/>
      <c r="AT204" s="178"/>
      <c r="AU204" s="183"/>
      <c r="AV204" s="184"/>
      <c r="AW204" s="222"/>
      <c r="AX204" s="176"/>
      <c r="AY204" s="219"/>
      <c r="AZ204" s="219"/>
      <c r="BA204" s="176"/>
      <c r="BB204" s="311"/>
    </row>
    <row r="205" spans="1:54" ht="54" hidden="1" customHeight="1">
      <c r="A205" s="709"/>
      <c r="B205" s="624"/>
      <c r="C205" s="624"/>
      <c r="D205" s="274" t="s">
        <v>2</v>
      </c>
      <c r="E205" s="479">
        <v>310546.8</v>
      </c>
      <c r="F205" s="166">
        <v>96801.600000000006</v>
      </c>
      <c r="G205" s="459">
        <f t="shared" si="25"/>
        <v>0.31171340358361449</v>
      </c>
      <c r="H205" s="177"/>
      <c r="I205" s="392"/>
      <c r="J205" s="176"/>
      <c r="K205" s="177"/>
      <c r="L205" s="405"/>
      <c r="M205" s="176"/>
      <c r="N205" s="332"/>
      <c r="O205" s="177"/>
      <c r="P205" s="176"/>
      <c r="Q205" s="520"/>
      <c r="R205" s="520"/>
      <c r="S205" s="521"/>
      <c r="T205" s="177"/>
      <c r="U205" s="183"/>
      <c r="V205" s="176"/>
      <c r="W205" s="177"/>
      <c r="X205" s="177"/>
      <c r="Y205" s="176"/>
      <c r="Z205" s="332"/>
      <c r="AA205" s="179"/>
      <c r="AB205" s="181"/>
      <c r="AC205" s="219"/>
      <c r="AD205" s="184"/>
      <c r="AE205" s="178"/>
      <c r="AF205" s="179"/>
      <c r="AG205" s="181"/>
      <c r="AH205" s="219"/>
      <c r="AI205" s="184"/>
      <c r="AJ205" s="178"/>
      <c r="AK205" s="179"/>
      <c r="AL205" s="181"/>
      <c r="AM205" s="222"/>
      <c r="AN205" s="176"/>
      <c r="AO205" s="178"/>
      <c r="AP205" s="179"/>
      <c r="AQ205" s="181"/>
      <c r="AR205" s="222"/>
      <c r="AS205" s="176"/>
      <c r="AT205" s="178"/>
      <c r="AU205" s="183"/>
      <c r="AV205" s="184"/>
      <c r="AW205" s="222"/>
      <c r="AX205" s="176"/>
      <c r="AY205" s="219"/>
      <c r="AZ205" s="219"/>
      <c r="BA205" s="176"/>
      <c r="BB205" s="311"/>
    </row>
    <row r="206" spans="1:54" ht="25.2" customHeight="1">
      <c r="A206" s="709"/>
      <c r="B206" s="624"/>
      <c r="C206" s="624"/>
      <c r="D206" s="276" t="s">
        <v>43</v>
      </c>
      <c r="E206" s="344">
        <v>392</v>
      </c>
      <c r="F206" s="166">
        <v>65.400000000000006</v>
      </c>
      <c r="G206" s="459">
        <f t="shared" si="25"/>
        <v>0.16683673469387755</v>
      </c>
      <c r="H206" s="177"/>
      <c r="I206" s="392">
        <v>0</v>
      </c>
      <c r="J206" s="176"/>
      <c r="K206" s="177"/>
      <c r="L206" s="405">
        <v>50</v>
      </c>
      <c r="M206" s="176"/>
      <c r="N206" s="332"/>
      <c r="O206" s="177"/>
      <c r="P206" s="176"/>
      <c r="Q206" s="520"/>
      <c r="R206" s="520"/>
      <c r="S206" s="521"/>
      <c r="T206" s="177"/>
      <c r="U206" s="183"/>
      <c r="V206" s="176"/>
      <c r="W206" s="177"/>
      <c r="X206" s="177"/>
      <c r="Y206" s="176"/>
      <c r="Z206" s="332"/>
      <c r="AA206" s="179"/>
      <c r="AB206" s="181"/>
      <c r="AC206" s="219"/>
      <c r="AD206" s="184"/>
      <c r="AE206" s="178"/>
      <c r="AF206" s="179"/>
      <c r="AG206" s="181"/>
      <c r="AH206" s="219"/>
      <c r="AI206" s="184"/>
      <c r="AJ206" s="178"/>
      <c r="AK206" s="179"/>
      <c r="AL206" s="181"/>
      <c r="AM206" s="222"/>
      <c r="AN206" s="176"/>
      <c r="AO206" s="178"/>
      <c r="AP206" s="179"/>
      <c r="AQ206" s="181"/>
      <c r="AR206" s="222"/>
      <c r="AS206" s="176"/>
      <c r="AT206" s="178"/>
      <c r="AU206" s="183"/>
      <c r="AV206" s="184"/>
      <c r="AW206" s="222"/>
      <c r="AX206" s="176"/>
      <c r="AY206" s="219"/>
      <c r="AZ206" s="219"/>
      <c r="BA206" s="176"/>
      <c r="BB206" s="311"/>
    </row>
    <row r="207" spans="1:54" ht="36" customHeight="1">
      <c r="A207" s="709"/>
      <c r="B207" s="624"/>
      <c r="C207" s="624"/>
      <c r="D207" s="277" t="s">
        <v>276</v>
      </c>
      <c r="E207" s="344">
        <v>135</v>
      </c>
      <c r="F207" s="166">
        <v>99.7</v>
      </c>
      <c r="G207" s="459">
        <f t="shared" si="25"/>
        <v>0.73851851851851857</v>
      </c>
      <c r="H207" s="177"/>
      <c r="I207" s="392"/>
      <c r="J207" s="176"/>
      <c r="K207" s="177"/>
      <c r="L207" s="405"/>
      <c r="M207" s="176"/>
      <c r="N207" s="332"/>
      <c r="O207" s="177"/>
      <c r="P207" s="176"/>
      <c r="Q207" s="520"/>
      <c r="R207" s="520"/>
      <c r="S207" s="521"/>
      <c r="T207" s="177"/>
      <c r="U207" s="183"/>
      <c r="V207" s="176"/>
      <c r="W207" s="177"/>
      <c r="X207" s="177"/>
      <c r="Y207" s="176"/>
      <c r="Z207" s="332"/>
      <c r="AA207" s="179"/>
      <c r="AB207" s="181"/>
      <c r="AC207" s="219"/>
      <c r="AD207" s="184"/>
      <c r="AE207" s="178"/>
      <c r="AF207" s="179"/>
      <c r="AG207" s="181"/>
      <c r="AH207" s="219"/>
      <c r="AI207" s="184"/>
      <c r="AJ207" s="178"/>
      <c r="AK207" s="179"/>
      <c r="AL207" s="181"/>
      <c r="AM207" s="222"/>
      <c r="AN207" s="176"/>
      <c r="AO207" s="178"/>
      <c r="AP207" s="179"/>
      <c r="AQ207" s="181"/>
      <c r="AR207" s="222"/>
      <c r="AS207" s="176"/>
      <c r="AT207" s="178"/>
      <c r="AU207" s="183"/>
      <c r="AV207" s="184"/>
      <c r="AW207" s="222"/>
      <c r="AX207" s="176"/>
      <c r="AY207" s="219"/>
      <c r="AZ207" s="219"/>
      <c r="BA207" s="176"/>
      <c r="BB207" s="311"/>
    </row>
    <row r="208" spans="1:54" ht="25.2" customHeight="1">
      <c r="A208" s="709" t="s">
        <v>374</v>
      </c>
      <c r="B208" s="624" t="s">
        <v>384</v>
      </c>
      <c r="C208" s="624" t="s">
        <v>387</v>
      </c>
      <c r="D208" s="213" t="s">
        <v>41</v>
      </c>
      <c r="E208" s="344">
        <f>E210+E211</f>
        <v>25000.2</v>
      </c>
      <c r="F208" s="344">
        <f>F210+F211</f>
        <v>8122.2</v>
      </c>
      <c r="G208" s="459">
        <f t="shared" si="25"/>
        <v>0.32488540091679263</v>
      </c>
      <c r="H208" s="177"/>
      <c r="I208" s="393">
        <f>I210+I211</f>
        <v>848.5</v>
      </c>
      <c r="J208" s="176"/>
      <c r="K208" s="177"/>
      <c r="L208" s="406">
        <f>L210+L211</f>
        <v>1566.8</v>
      </c>
      <c r="M208" s="176"/>
      <c r="N208" s="332"/>
      <c r="O208" s="177"/>
      <c r="P208" s="176"/>
      <c r="Q208" s="520"/>
      <c r="R208" s="520"/>
      <c r="S208" s="521"/>
      <c r="T208" s="177"/>
      <c r="U208" s="183"/>
      <c r="V208" s="176"/>
      <c r="W208" s="177"/>
      <c r="X208" s="177"/>
      <c r="Y208" s="176"/>
      <c r="Z208" s="332"/>
      <c r="AA208" s="179"/>
      <c r="AB208" s="181"/>
      <c r="AC208" s="219"/>
      <c r="AD208" s="184"/>
      <c r="AE208" s="178"/>
      <c r="AF208" s="179"/>
      <c r="AG208" s="181"/>
      <c r="AH208" s="219"/>
      <c r="AI208" s="184"/>
      <c r="AJ208" s="178"/>
      <c r="AK208" s="179"/>
      <c r="AL208" s="181"/>
      <c r="AM208" s="222"/>
      <c r="AN208" s="176"/>
      <c r="AO208" s="178"/>
      <c r="AP208" s="179"/>
      <c r="AQ208" s="181"/>
      <c r="AR208" s="222"/>
      <c r="AS208" s="176"/>
      <c r="AT208" s="178"/>
      <c r="AU208" s="183"/>
      <c r="AV208" s="184"/>
      <c r="AW208" s="222"/>
      <c r="AX208" s="176"/>
      <c r="AY208" s="219"/>
      <c r="AZ208" s="219"/>
      <c r="BA208" s="176"/>
      <c r="BB208" s="311"/>
    </row>
    <row r="209" spans="1:54" ht="57" hidden="1" customHeight="1">
      <c r="A209" s="709"/>
      <c r="B209" s="624"/>
      <c r="C209" s="624"/>
      <c r="D209" s="274" t="s">
        <v>2</v>
      </c>
      <c r="E209" s="177"/>
      <c r="F209" s="166">
        <f t="shared" ref="F209:F217" si="27">I209</f>
        <v>0</v>
      </c>
      <c r="G209" s="459" t="e">
        <f t="shared" si="25"/>
        <v>#DIV/0!</v>
      </c>
      <c r="H209" s="177"/>
      <c r="I209" s="392"/>
      <c r="J209" s="176"/>
      <c r="K209" s="177"/>
      <c r="L209" s="405"/>
      <c r="M209" s="176"/>
      <c r="N209" s="332"/>
      <c r="O209" s="177"/>
      <c r="P209" s="176"/>
      <c r="Q209" s="520"/>
      <c r="R209" s="520"/>
      <c r="S209" s="521"/>
      <c r="T209" s="177"/>
      <c r="U209" s="183"/>
      <c r="V209" s="176"/>
      <c r="W209" s="177"/>
      <c r="X209" s="177"/>
      <c r="Y209" s="176"/>
      <c r="Z209" s="332"/>
      <c r="AA209" s="179"/>
      <c r="AB209" s="181"/>
      <c r="AC209" s="219"/>
      <c r="AD209" s="184"/>
      <c r="AE209" s="178"/>
      <c r="AF209" s="179"/>
      <c r="AG209" s="181"/>
      <c r="AH209" s="219"/>
      <c r="AI209" s="184"/>
      <c r="AJ209" s="178"/>
      <c r="AK209" s="179"/>
      <c r="AL209" s="181"/>
      <c r="AM209" s="222"/>
      <c r="AN209" s="176"/>
      <c r="AO209" s="178"/>
      <c r="AP209" s="179"/>
      <c r="AQ209" s="181"/>
      <c r="AR209" s="222"/>
      <c r="AS209" s="176"/>
      <c r="AT209" s="178"/>
      <c r="AU209" s="183"/>
      <c r="AV209" s="184"/>
      <c r="AW209" s="222"/>
      <c r="AX209" s="176"/>
      <c r="AY209" s="219"/>
      <c r="AZ209" s="219"/>
      <c r="BA209" s="176"/>
      <c r="BB209" s="311"/>
    </row>
    <row r="210" spans="1:54" ht="25.2" customHeight="1">
      <c r="A210" s="709"/>
      <c r="B210" s="624"/>
      <c r="C210" s="624"/>
      <c r="D210" s="276" t="s">
        <v>43</v>
      </c>
      <c r="E210" s="344">
        <v>25000.2</v>
      </c>
      <c r="F210" s="166">
        <v>8122.2</v>
      </c>
      <c r="G210" s="459">
        <f t="shared" si="25"/>
        <v>0.32488540091679263</v>
      </c>
      <c r="H210" s="177"/>
      <c r="I210" s="392">
        <v>848.5</v>
      </c>
      <c r="J210" s="176"/>
      <c r="K210" s="177"/>
      <c r="L210" s="405">
        <v>1566.8</v>
      </c>
      <c r="M210" s="176"/>
      <c r="N210" s="332"/>
      <c r="O210" s="177"/>
      <c r="P210" s="176"/>
      <c r="Q210" s="520"/>
      <c r="R210" s="520"/>
      <c r="S210" s="521"/>
      <c r="T210" s="177"/>
      <c r="U210" s="183"/>
      <c r="V210" s="176"/>
      <c r="W210" s="177"/>
      <c r="X210" s="177"/>
      <c r="Y210" s="176"/>
      <c r="Z210" s="332"/>
      <c r="AA210" s="179"/>
      <c r="AB210" s="181"/>
      <c r="AC210" s="219"/>
      <c r="AD210" s="184"/>
      <c r="AE210" s="178"/>
      <c r="AF210" s="179"/>
      <c r="AG210" s="181"/>
      <c r="AH210" s="219"/>
      <c r="AI210" s="184"/>
      <c r="AJ210" s="178"/>
      <c r="AK210" s="179"/>
      <c r="AL210" s="181"/>
      <c r="AM210" s="222"/>
      <c r="AN210" s="176"/>
      <c r="AO210" s="178"/>
      <c r="AP210" s="179"/>
      <c r="AQ210" s="181"/>
      <c r="AR210" s="222"/>
      <c r="AS210" s="176"/>
      <c r="AT210" s="178"/>
      <c r="AU210" s="183"/>
      <c r="AV210" s="184"/>
      <c r="AW210" s="222"/>
      <c r="AX210" s="176"/>
      <c r="AY210" s="219"/>
      <c r="AZ210" s="219"/>
      <c r="BA210" s="176"/>
      <c r="BB210" s="311"/>
    </row>
    <row r="211" spans="1:54" ht="65.25" customHeight="1">
      <c r="A211" s="709"/>
      <c r="B211" s="624"/>
      <c r="C211" s="624"/>
      <c r="D211" s="277" t="s">
        <v>276</v>
      </c>
      <c r="E211" s="177"/>
      <c r="F211" s="166"/>
      <c r="G211" s="459"/>
      <c r="H211" s="177"/>
      <c r="I211" s="392"/>
      <c r="J211" s="176"/>
      <c r="K211" s="177"/>
      <c r="L211" s="405"/>
      <c r="M211" s="176"/>
      <c r="N211" s="332"/>
      <c r="O211" s="177"/>
      <c r="P211" s="176"/>
      <c r="Q211" s="520"/>
      <c r="R211" s="520"/>
      <c r="S211" s="521"/>
      <c r="T211" s="177"/>
      <c r="U211" s="183"/>
      <c r="V211" s="176"/>
      <c r="W211" s="177"/>
      <c r="X211" s="177"/>
      <c r="Y211" s="176"/>
      <c r="Z211" s="332"/>
      <c r="AA211" s="179"/>
      <c r="AB211" s="181"/>
      <c r="AC211" s="219"/>
      <c r="AD211" s="184"/>
      <c r="AE211" s="178"/>
      <c r="AF211" s="179"/>
      <c r="AG211" s="181"/>
      <c r="AH211" s="219"/>
      <c r="AI211" s="184"/>
      <c r="AJ211" s="178"/>
      <c r="AK211" s="179"/>
      <c r="AL211" s="181"/>
      <c r="AM211" s="222"/>
      <c r="AN211" s="176"/>
      <c r="AO211" s="178"/>
      <c r="AP211" s="179"/>
      <c r="AQ211" s="181"/>
      <c r="AR211" s="222"/>
      <c r="AS211" s="176"/>
      <c r="AT211" s="178"/>
      <c r="AU211" s="183"/>
      <c r="AV211" s="184"/>
      <c r="AW211" s="222"/>
      <c r="AX211" s="176"/>
      <c r="AY211" s="219"/>
      <c r="AZ211" s="219"/>
      <c r="BA211" s="176"/>
      <c r="BB211" s="311"/>
    </row>
    <row r="212" spans="1:54" ht="25.2" customHeight="1">
      <c r="A212" s="709" t="s">
        <v>375</v>
      </c>
      <c r="B212" s="624" t="s">
        <v>385</v>
      </c>
      <c r="C212" s="624" t="s">
        <v>387</v>
      </c>
      <c r="D212" s="213" t="s">
        <v>41</v>
      </c>
      <c r="E212" s="177">
        <f>E214+E215</f>
        <v>38</v>
      </c>
      <c r="F212" s="403">
        <f>F214+F215</f>
        <v>17.8</v>
      </c>
      <c r="G212" s="459">
        <f t="shared" si="25"/>
        <v>0.46842105263157896</v>
      </c>
      <c r="H212" s="177"/>
      <c r="I212" s="392">
        <f>I214+I215</f>
        <v>0</v>
      </c>
      <c r="J212" s="176"/>
      <c r="K212" s="177"/>
      <c r="L212" s="405">
        <f>L214+L215</f>
        <v>17.8</v>
      </c>
      <c r="M212" s="176"/>
      <c r="N212" s="332"/>
      <c r="O212" s="177"/>
      <c r="P212" s="176"/>
      <c r="Q212" s="520"/>
      <c r="R212" s="520"/>
      <c r="S212" s="521"/>
      <c r="T212" s="177"/>
      <c r="U212" s="183"/>
      <c r="V212" s="176"/>
      <c r="W212" s="177"/>
      <c r="X212" s="177"/>
      <c r="Y212" s="176"/>
      <c r="Z212" s="332"/>
      <c r="AA212" s="179"/>
      <c r="AB212" s="181"/>
      <c r="AC212" s="219"/>
      <c r="AD212" s="184"/>
      <c r="AE212" s="178"/>
      <c r="AF212" s="179"/>
      <c r="AG212" s="181"/>
      <c r="AH212" s="219"/>
      <c r="AI212" s="184"/>
      <c r="AJ212" s="178"/>
      <c r="AK212" s="179"/>
      <c r="AL212" s="181"/>
      <c r="AM212" s="222"/>
      <c r="AN212" s="176"/>
      <c r="AO212" s="178"/>
      <c r="AP212" s="179"/>
      <c r="AQ212" s="181"/>
      <c r="AR212" s="222"/>
      <c r="AS212" s="176"/>
      <c r="AT212" s="178"/>
      <c r="AU212" s="183"/>
      <c r="AV212" s="184"/>
      <c r="AW212" s="222"/>
      <c r="AX212" s="176"/>
      <c r="AY212" s="219"/>
      <c r="AZ212" s="219"/>
      <c r="BA212" s="176"/>
      <c r="BB212" s="311"/>
    </row>
    <row r="213" spans="1:54" ht="48" hidden="1" customHeight="1">
      <c r="A213" s="709"/>
      <c r="B213" s="624"/>
      <c r="C213" s="624"/>
      <c r="D213" s="274" t="s">
        <v>2</v>
      </c>
      <c r="E213" s="177"/>
      <c r="F213" s="166">
        <f t="shared" si="27"/>
        <v>0</v>
      </c>
      <c r="G213" s="459" t="e">
        <f t="shared" si="25"/>
        <v>#DIV/0!</v>
      </c>
      <c r="H213" s="177"/>
      <c r="I213" s="392"/>
      <c r="J213" s="176"/>
      <c r="K213" s="177"/>
      <c r="L213" s="405"/>
      <c r="M213" s="176"/>
      <c r="N213" s="332"/>
      <c r="O213" s="177"/>
      <c r="P213" s="176"/>
      <c r="Q213" s="520"/>
      <c r="R213" s="520"/>
      <c r="S213" s="521"/>
      <c r="T213" s="177"/>
      <c r="U213" s="183"/>
      <c r="V213" s="176"/>
      <c r="W213" s="177"/>
      <c r="X213" s="177"/>
      <c r="Y213" s="176"/>
      <c r="Z213" s="332"/>
      <c r="AA213" s="179"/>
      <c r="AB213" s="181"/>
      <c r="AC213" s="219"/>
      <c r="AD213" s="184"/>
      <c r="AE213" s="178"/>
      <c r="AF213" s="179"/>
      <c r="AG213" s="181"/>
      <c r="AH213" s="219"/>
      <c r="AI213" s="184"/>
      <c r="AJ213" s="178"/>
      <c r="AK213" s="179"/>
      <c r="AL213" s="181"/>
      <c r="AM213" s="222"/>
      <c r="AN213" s="176"/>
      <c r="AO213" s="178"/>
      <c r="AP213" s="179"/>
      <c r="AQ213" s="181"/>
      <c r="AR213" s="222"/>
      <c r="AS213" s="176"/>
      <c r="AT213" s="178"/>
      <c r="AU213" s="183"/>
      <c r="AV213" s="184"/>
      <c r="AW213" s="222"/>
      <c r="AX213" s="176"/>
      <c r="AY213" s="219"/>
      <c r="AZ213" s="219"/>
      <c r="BA213" s="176"/>
      <c r="BB213" s="311"/>
    </row>
    <row r="214" spans="1:54" ht="25.2" customHeight="1">
      <c r="A214" s="709"/>
      <c r="B214" s="624"/>
      <c r="C214" s="624"/>
      <c r="D214" s="276" t="s">
        <v>43</v>
      </c>
      <c r="E214" s="177">
        <v>38</v>
      </c>
      <c r="F214" s="166">
        <f>I214+L214</f>
        <v>17.8</v>
      </c>
      <c r="G214" s="459">
        <f t="shared" si="25"/>
        <v>0.46842105263157896</v>
      </c>
      <c r="H214" s="177"/>
      <c r="I214" s="392">
        <v>0</v>
      </c>
      <c r="J214" s="176"/>
      <c r="K214" s="177"/>
      <c r="L214" s="405">
        <v>17.8</v>
      </c>
      <c r="M214" s="176"/>
      <c r="N214" s="332"/>
      <c r="O214" s="177"/>
      <c r="P214" s="176"/>
      <c r="Q214" s="520"/>
      <c r="R214" s="520"/>
      <c r="S214" s="521"/>
      <c r="T214" s="177"/>
      <c r="U214" s="183"/>
      <c r="V214" s="176"/>
      <c r="W214" s="177"/>
      <c r="X214" s="177"/>
      <c r="Y214" s="176"/>
      <c r="Z214" s="332"/>
      <c r="AA214" s="179"/>
      <c r="AB214" s="181"/>
      <c r="AC214" s="219"/>
      <c r="AD214" s="184"/>
      <c r="AE214" s="178"/>
      <c r="AF214" s="179"/>
      <c r="AG214" s="181"/>
      <c r="AH214" s="219"/>
      <c r="AI214" s="184"/>
      <c r="AJ214" s="178"/>
      <c r="AK214" s="179"/>
      <c r="AL214" s="181"/>
      <c r="AM214" s="222"/>
      <c r="AN214" s="176"/>
      <c r="AO214" s="178"/>
      <c r="AP214" s="179"/>
      <c r="AQ214" s="181"/>
      <c r="AR214" s="222"/>
      <c r="AS214" s="176"/>
      <c r="AT214" s="178"/>
      <c r="AU214" s="183"/>
      <c r="AV214" s="184"/>
      <c r="AW214" s="222"/>
      <c r="AX214" s="176"/>
      <c r="AY214" s="219"/>
      <c r="AZ214" s="219"/>
      <c r="BA214" s="176"/>
      <c r="BB214" s="311"/>
    </row>
    <row r="215" spans="1:54" ht="34.5" customHeight="1">
      <c r="A215" s="709"/>
      <c r="B215" s="624"/>
      <c r="C215" s="624"/>
      <c r="D215" s="277" t="s">
        <v>276</v>
      </c>
      <c r="E215" s="177"/>
      <c r="F215" s="166"/>
      <c r="G215" s="459"/>
      <c r="H215" s="177"/>
      <c r="I215" s="392"/>
      <c r="J215" s="176"/>
      <c r="K215" s="177"/>
      <c r="L215" s="405"/>
      <c r="M215" s="176"/>
      <c r="N215" s="332"/>
      <c r="O215" s="177"/>
      <c r="P215" s="176"/>
      <c r="Q215" s="520"/>
      <c r="R215" s="520"/>
      <c r="S215" s="521"/>
      <c r="T215" s="177"/>
      <c r="U215" s="183"/>
      <c r="V215" s="176"/>
      <c r="W215" s="177"/>
      <c r="X215" s="177"/>
      <c r="Y215" s="176"/>
      <c r="Z215" s="332"/>
      <c r="AA215" s="179"/>
      <c r="AB215" s="181"/>
      <c r="AC215" s="219"/>
      <c r="AD215" s="184"/>
      <c r="AE215" s="178"/>
      <c r="AF215" s="179"/>
      <c r="AG215" s="181"/>
      <c r="AH215" s="219"/>
      <c r="AI215" s="184"/>
      <c r="AJ215" s="178"/>
      <c r="AK215" s="179"/>
      <c r="AL215" s="181"/>
      <c r="AM215" s="222"/>
      <c r="AN215" s="176"/>
      <c r="AO215" s="178"/>
      <c r="AP215" s="179"/>
      <c r="AQ215" s="181"/>
      <c r="AR215" s="222"/>
      <c r="AS215" s="176"/>
      <c r="AT215" s="178"/>
      <c r="AU215" s="183"/>
      <c r="AV215" s="184"/>
      <c r="AW215" s="222"/>
      <c r="AX215" s="176"/>
      <c r="AY215" s="219"/>
      <c r="AZ215" s="219"/>
      <c r="BA215" s="176"/>
      <c r="BB215" s="311"/>
    </row>
    <row r="216" spans="1:54" ht="25.2" customHeight="1">
      <c r="A216" s="709" t="s">
        <v>376</v>
      </c>
      <c r="B216" s="608" t="s">
        <v>386</v>
      </c>
      <c r="C216" s="624" t="s">
        <v>387</v>
      </c>
      <c r="D216" s="213" t="s">
        <v>41</v>
      </c>
      <c r="E216" s="177">
        <f>E218+E219</f>
        <v>78</v>
      </c>
      <c r="F216" s="403">
        <f>F218+F219</f>
        <v>78</v>
      </c>
      <c r="G216" s="459">
        <f t="shared" si="25"/>
        <v>1</v>
      </c>
      <c r="H216" s="177"/>
      <c r="I216" s="392">
        <f>I218+I219</f>
        <v>0</v>
      </c>
      <c r="J216" s="176"/>
      <c r="K216" s="177"/>
      <c r="L216" s="405"/>
      <c r="M216" s="176"/>
      <c r="N216" s="332"/>
      <c r="O216" s="177"/>
      <c r="P216" s="176"/>
      <c r="Q216" s="520"/>
      <c r="R216" s="520"/>
      <c r="S216" s="521"/>
      <c r="T216" s="177"/>
      <c r="U216" s="183"/>
      <c r="V216" s="176"/>
      <c r="W216" s="177"/>
      <c r="X216" s="177"/>
      <c r="Y216" s="176"/>
      <c r="Z216" s="332"/>
      <c r="AA216" s="179"/>
      <c r="AB216" s="181"/>
      <c r="AC216" s="219"/>
      <c r="AD216" s="184"/>
      <c r="AE216" s="178"/>
      <c r="AF216" s="179"/>
      <c r="AG216" s="181"/>
      <c r="AH216" s="219"/>
      <c r="AI216" s="184"/>
      <c r="AJ216" s="178"/>
      <c r="AK216" s="179"/>
      <c r="AL216" s="181"/>
      <c r="AM216" s="222"/>
      <c r="AN216" s="176"/>
      <c r="AO216" s="178"/>
      <c r="AP216" s="179"/>
      <c r="AQ216" s="181"/>
      <c r="AR216" s="222"/>
      <c r="AS216" s="176"/>
      <c r="AT216" s="178"/>
      <c r="AU216" s="183"/>
      <c r="AV216" s="184"/>
      <c r="AW216" s="222"/>
      <c r="AX216" s="176"/>
      <c r="AY216" s="219"/>
      <c r="AZ216" s="219"/>
      <c r="BA216" s="176"/>
      <c r="BB216" s="311"/>
    </row>
    <row r="217" spans="1:54" ht="57.75" hidden="1" customHeight="1">
      <c r="A217" s="709"/>
      <c r="B217" s="608"/>
      <c r="C217" s="624"/>
      <c r="D217" s="274" t="s">
        <v>2</v>
      </c>
      <c r="E217" s="177"/>
      <c r="F217" s="166">
        <f t="shared" si="27"/>
        <v>0</v>
      </c>
      <c r="G217" s="459" t="e">
        <f t="shared" si="25"/>
        <v>#DIV/0!</v>
      </c>
      <c r="H217" s="177"/>
      <c r="I217" s="392"/>
      <c r="J217" s="176"/>
      <c r="K217" s="177"/>
      <c r="L217" s="405"/>
      <c r="M217" s="176"/>
      <c r="N217" s="332"/>
      <c r="O217" s="177"/>
      <c r="P217" s="176"/>
      <c r="Q217" s="520"/>
      <c r="R217" s="520"/>
      <c r="S217" s="521"/>
      <c r="T217" s="177"/>
      <c r="U217" s="183"/>
      <c r="V217" s="176"/>
      <c r="W217" s="177"/>
      <c r="X217" s="177"/>
      <c r="Y217" s="176"/>
      <c r="Z217" s="332"/>
      <c r="AA217" s="179"/>
      <c r="AB217" s="181"/>
      <c r="AC217" s="219"/>
      <c r="AD217" s="184"/>
      <c r="AE217" s="178"/>
      <c r="AF217" s="179"/>
      <c r="AG217" s="181"/>
      <c r="AH217" s="219"/>
      <c r="AI217" s="184"/>
      <c r="AJ217" s="178"/>
      <c r="AK217" s="179"/>
      <c r="AL217" s="181"/>
      <c r="AM217" s="222"/>
      <c r="AN217" s="176"/>
      <c r="AO217" s="178"/>
      <c r="AP217" s="179"/>
      <c r="AQ217" s="181"/>
      <c r="AR217" s="222"/>
      <c r="AS217" s="176"/>
      <c r="AT217" s="178"/>
      <c r="AU217" s="183"/>
      <c r="AV217" s="184"/>
      <c r="AW217" s="222"/>
      <c r="AX217" s="176"/>
      <c r="AY217" s="219"/>
      <c r="AZ217" s="219"/>
      <c r="BA217" s="176"/>
      <c r="BB217" s="311"/>
    </row>
    <row r="218" spans="1:54" ht="25.2" customHeight="1">
      <c r="A218" s="709"/>
      <c r="B218" s="608"/>
      <c r="C218" s="624"/>
      <c r="D218" s="276" t="s">
        <v>43</v>
      </c>
      <c r="E218" s="177">
        <v>78</v>
      </c>
      <c r="F218" s="166">
        <v>78</v>
      </c>
      <c r="G218" s="459">
        <f t="shared" si="25"/>
        <v>1</v>
      </c>
      <c r="H218" s="177"/>
      <c r="I218" s="392">
        <v>0</v>
      </c>
      <c r="J218" s="176"/>
      <c r="K218" s="177"/>
      <c r="L218" s="405"/>
      <c r="M218" s="176"/>
      <c r="N218" s="332"/>
      <c r="O218" s="177"/>
      <c r="P218" s="176"/>
      <c r="Q218" s="520"/>
      <c r="R218" s="520"/>
      <c r="S218" s="521"/>
      <c r="T218" s="177"/>
      <c r="U218" s="183"/>
      <c r="V218" s="176"/>
      <c r="W218" s="177"/>
      <c r="X218" s="177"/>
      <c r="Y218" s="176"/>
      <c r="Z218" s="332"/>
      <c r="AA218" s="179"/>
      <c r="AB218" s="181"/>
      <c r="AC218" s="219"/>
      <c r="AD218" s="184"/>
      <c r="AE218" s="178"/>
      <c r="AF218" s="179"/>
      <c r="AG218" s="181"/>
      <c r="AH218" s="219"/>
      <c r="AI218" s="184"/>
      <c r="AJ218" s="178"/>
      <c r="AK218" s="179"/>
      <c r="AL218" s="181"/>
      <c r="AM218" s="222"/>
      <c r="AN218" s="176"/>
      <c r="AO218" s="178"/>
      <c r="AP218" s="179"/>
      <c r="AQ218" s="181"/>
      <c r="AR218" s="222"/>
      <c r="AS218" s="176"/>
      <c r="AT218" s="178"/>
      <c r="AU218" s="183"/>
      <c r="AV218" s="184"/>
      <c r="AW218" s="222"/>
      <c r="AX218" s="176"/>
      <c r="AY218" s="219"/>
      <c r="AZ218" s="219"/>
      <c r="BA218" s="176"/>
      <c r="BB218" s="311"/>
    </row>
    <row r="219" spans="1:54" ht="57" customHeight="1">
      <c r="A219" s="709"/>
      <c r="B219" s="608"/>
      <c r="C219" s="624"/>
      <c r="D219" s="277" t="s">
        <v>276</v>
      </c>
      <c r="E219" s="177"/>
      <c r="F219" s="166"/>
      <c r="G219" s="459"/>
      <c r="H219" s="177"/>
      <c r="I219" s="392"/>
      <c r="J219" s="176"/>
      <c r="K219" s="177"/>
      <c r="L219" s="405"/>
      <c r="M219" s="176"/>
      <c r="N219" s="332"/>
      <c r="O219" s="177"/>
      <c r="P219" s="176"/>
      <c r="Q219" s="520"/>
      <c r="R219" s="520"/>
      <c r="S219" s="521"/>
      <c r="T219" s="177"/>
      <c r="U219" s="183"/>
      <c r="V219" s="176"/>
      <c r="W219" s="177"/>
      <c r="X219" s="177"/>
      <c r="Y219" s="176"/>
      <c r="Z219" s="332"/>
      <c r="AA219" s="179"/>
      <c r="AB219" s="181"/>
      <c r="AC219" s="219"/>
      <c r="AD219" s="184"/>
      <c r="AE219" s="178"/>
      <c r="AF219" s="179"/>
      <c r="AG219" s="181"/>
      <c r="AH219" s="219"/>
      <c r="AI219" s="184"/>
      <c r="AJ219" s="178"/>
      <c r="AK219" s="179"/>
      <c r="AL219" s="181"/>
      <c r="AM219" s="222"/>
      <c r="AN219" s="176"/>
      <c r="AO219" s="178"/>
      <c r="AP219" s="179"/>
      <c r="AQ219" s="181"/>
      <c r="AR219" s="222"/>
      <c r="AS219" s="176"/>
      <c r="AT219" s="178"/>
      <c r="AU219" s="183"/>
      <c r="AV219" s="184"/>
      <c r="AW219" s="222"/>
      <c r="AX219" s="176"/>
      <c r="AY219" s="219"/>
      <c r="AZ219" s="219"/>
      <c r="BA219" s="176"/>
      <c r="BB219" s="311"/>
    </row>
    <row r="220" spans="1:54" ht="25.2" hidden="1" customHeight="1">
      <c r="A220" s="309"/>
      <c r="B220" s="310"/>
      <c r="C220" s="310"/>
      <c r="D220" s="277"/>
      <c r="E220" s="177"/>
      <c r="F220" s="177"/>
      <c r="G220" s="459" t="e">
        <f t="shared" si="25"/>
        <v>#DIV/0!</v>
      </c>
      <c r="H220" s="177"/>
      <c r="I220" s="392"/>
      <c r="J220" s="176"/>
      <c r="K220" s="177"/>
      <c r="L220" s="405"/>
      <c r="M220" s="176"/>
      <c r="N220" s="332"/>
      <c r="O220" s="177"/>
      <c r="P220" s="176"/>
      <c r="Q220" s="520"/>
      <c r="R220" s="520"/>
      <c r="S220" s="521"/>
      <c r="T220" s="177"/>
      <c r="U220" s="183"/>
      <c r="V220" s="176"/>
      <c r="W220" s="177"/>
      <c r="X220" s="177"/>
      <c r="Y220" s="176"/>
      <c r="Z220" s="332"/>
      <c r="AA220" s="179"/>
      <c r="AB220" s="181"/>
      <c r="AC220" s="219"/>
      <c r="AD220" s="184"/>
      <c r="AE220" s="178"/>
      <c r="AF220" s="179"/>
      <c r="AG220" s="181"/>
      <c r="AH220" s="219"/>
      <c r="AI220" s="184"/>
      <c r="AJ220" s="178"/>
      <c r="AK220" s="179"/>
      <c r="AL220" s="181"/>
      <c r="AM220" s="222"/>
      <c r="AN220" s="176"/>
      <c r="AO220" s="178"/>
      <c r="AP220" s="179"/>
      <c r="AQ220" s="181"/>
      <c r="AR220" s="222"/>
      <c r="AS220" s="176"/>
      <c r="AT220" s="178"/>
      <c r="AU220" s="183"/>
      <c r="AV220" s="184"/>
      <c r="AW220" s="222"/>
      <c r="AX220" s="176"/>
      <c r="AY220" s="219"/>
      <c r="AZ220" s="219"/>
      <c r="BA220" s="176"/>
      <c r="BB220" s="311"/>
    </row>
    <row r="221" spans="1:54" ht="21" customHeight="1">
      <c r="A221" s="619"/>
      <c r="B221" s="605" t="s">
        <v>279</v>
      </c>
      <c r="C221" s="607"/>
      <c r="D221" s="213" t="s">
        <v>41</v>
      </c>
      <c r="E221" s="187">
        <f>E223+E224+E225</f>
        <v>310546.79999999993</v>
      </c>
      <c r="F221" s="187">
        <f>F224+F225</f>
        <v>96801.600000000006</v>
      </c>
      <c r="G221" s="459">
        <f t="shared" si="25"/>
        <v>0.31171340358361455</v>
      </c>
      <c r="H221" s="187"/>
      <c r="I221" s="394">
        <f>I224+I225</f>
        <v>6656.3</v>
      </c>
      <c r="J221" s="189"/>
      <c r="K221" s="187"/>
      <c r="L221" s="408">
        <f>L224+L225</f>
        <v>23066.5</v>
      </c>
      <c r="M221" s="189"/>
      <c r="N221" s="187"/>
      <c r="O221" s="187"/>
      <c r="P221" s="189"/>
      <c r="Q221" s="522"/>
      <c r="R221" s="522"/>
      <c r="S221" s="523"/>
      <c r="T221" s="187"/>
      <c r="U221" s="195"/>
      <c r="V221" s="189"/>
      <c r="W221" s="187"/>
      <c r="X221" s="187"/>
      <c r="Y221" s="189"/>
      <c r="Z221" s="187"/>
      <c r="AA221" s="191"/>
      <c r="AB221" s="193"/>
      <c r="AC221" s="207"/>
      <c r="AD221" s="196"/>
      <c r="AE221" s="187"/>
      <c r="AF221" s="191"/>
      <c r="AG221" s="193"/>
      <c r="AH221" s="207"/>
      <c r="AI221" s="196"/>
      <c r="AJ221" s="187"/>
      <c r="AK221" s="191"/>
      <c r="AL221" s="193"/>
      <c r="AM221" s="216"/>
      <c r="AN221" s="189"/>
      <c r="AO221" s="187"/>
      <c r="AP221" s="191"/>
      <c r="AQ221" s="193"/>
      <c r="AR221" s="216"/>
      <c r="AS221" s="189"/>
      <c r="AT221" s="187"/>
      <c r="AU221" s="195"/>
      <c r="AV221" s="196"/>
      <c r="AW221" s="216"/>
      <c r="AX221" s="189"/>
      <c r="AY221" s="189"/>
      <c r="AZ221" s="216"/>
      <c r="BA221" s="189"/>
      <c r="BB221" s="658"/>
    </row>
    <row r="222" spans="1:54" ht="31.2">
      <c r="A222" s="620"/>
      <c r="B222" s="606"/>
      <c r="C222" s="608"/>
      <c r="D222" s="274" t="s">
        <v>37</v>
      </c>
      <c r="E222" s="157"/>
      <c r="F222" s="157"/>
      <c r="G222" s="459"/>
      <c r="H222" s="157"/>
      <c r="I222" s="395"/>
      <c r="J222" s="199"/>
      <c r="K222" s="157"/>
      <c r="L222" s="409"/>
      <c r="M222" s="199"/>
      <c r="N222" s="157"/>
      <c r="O222" s="157"/>
      <c r="P222" s="199"/>
      <c r="Q222" s="517"/>
      <c r="R222" s="517"/>
      <c r="S222" s="524"/>
      <c r="T222" s="157"/>
      <c r="U222" s="159"/>
      <c r="V222" s="199"/>
      <c r="W222" s="157"/>
      <c r="X222" s="157"/>
      <c r="Y222" s="199"/>
      <c r="Z222" s="157"/>
      <c r="AA222" s="161"/>
      <c r="AB222" s="201"/>
      <c r="AC222" s="209"/>
      <c r="AD222" s="202"/>
      <c r="AE222" s="157"/>
      <c r="AF222" s="161"/>
      <c r="AG222" s="201"/>
      <c r="AH222" s="209"/>
      <c r="AI222" s="202"/>
      <c r="AJ222" s="157"/>
      <c r="AK222" s="161"/>
      <c r="AL222" s="201"/>
      <c r="AM222" s="217"/>
      <c r="AN222" s="199"/>
      <c r="AO222" s="157"/>
      <c r="AP222" s="161"/>
      <c r="AQ222" s="201"/>
      <c r="AR222" s="217"/>
      <c r="AS222" s="199"/>
      <c r="AT222" s="157"/>
      <c r="AU222" s="159"/>
      <c r="AV222" s="202"/>
      <c r="AW222" s="217"/>
      <c r="AX222" s="199"/>
      <c r="AY222" s="199"/>
      <c r="AZ222" s="217"/>
      <c r="BA222" s="199"/>
      <c r="BB222" s="654"/>
    </row>
    <row r="223" spans="1:54" ht="33" customHeight="1">
      <c r="A223" s="620"/>
      <c r="B223" s="606"/>
      <c r="C223" s="608"/>
      <c r="D223" s="274" t="s">
        <v>2</v>
      </c>
      <c r="E223" s="166">
        <f>E159+E185</f>
        <v>14293.1</v>
      </c>
      <c r="F223" s="166"/>
      <c r="G223" s="459">
        <f t="shared" si="25"/>
        <v>0</v>
      </c>
      <c r="H223" s="166"/>
      <c r="I223" s="391"/>
      <c r="J223" s="167"/>
      <c r="K223" s="166"/>
      <c r="L223" s="407"/>
      <c r="M223" s="167"/>
      <c r="N223" s="166"/>
      <c r="O223" s="166"/>
      <c r="P223" s="167"/>
      <c r="Q223" s="518"/>
      <c r="R223" s="518"/>
      <c r="S223" s="519"/>
      <c r="T223" s="166"/>
      <c r="U223" s="168"/>
      <c r="V223" s="167"/>
      <c r="W223" s="166"/>
      <c r="X223" s="166"/>
      <c r="Y223" s="167"/>
      <c r="Z223" s="166"/>
      <c r="AA223" s="170"/>
      <c r="AB223" s="172"/>
      <c r="AC223" s="212"/>
      <c r="AD223" s="211"/>
      <c r="AE223" s="166"/>
      <c r="AF223" s="170"/>
      <c r="AG223" s="172"/>
      <c r="AH223" s="212"/>
      <c r="AI223" s="211"/>
      <c r="AJ223" s="166"/>
      <c r="AK223" s="170"/>
      <c r="AL223" s="172"/>
      <c r="AM223" s="218"/>
      <c r="AN223" s="167"/>
      <c r="AO223" s="166"/>
      <c r="AP223" s="170"/>
      <c r="AQ223" s="172"/>
      <c r="AR223" s="218"/>
      <c r="AS223" s="167"/>
      <c r="AT223" s="166"/>
      <c r="AU223" s="168"/>
      <c r="AV223" s="211"/>
      <c r="AW223" s="218"/>
      <c r="AX223" s="167"/>
      <c r="AY223" s="167"/>
      <c r="AZ223" s="218"/>
      <c r="BA223" s="167"/>
      <c r="BB223" s="654"/>
    </row>
    <row r="224" spans="1:54" ht="21" customHeight="1">
      <c r="A224" s="620"/>
      <c r="B224" s="606"/>
      <c r="C224" s="608"/>
      <c r="D224" s="276" t="s">
        <v>43</v>
      </c>
      <c r="E224" s="166">
        <f>E161+E165+E169+E173+E177+E181+E186+E190+E194+E198+E202+E206+E210+E214+E218</f>
        <v>290389.89999999997</v>
      </c>
      <c r="F224" s="166">
        <f>F161+F165+F169+F173+F177+F181+F186+F190+F194+F198+F202+F206+F210+F214+F218</f>
        <v>95773.700000000012</v>
      </c>
      <c r="G224" s="459">
        <f t="shared" ref="G224:G225" si="28">F224/E224</f>
        <v>0.32981071311364485</v>
      </c>
      <c r="H224" s="166">
        <f t="shared" ref="H224:I224" si="29">H159+H165+H169+H173+H177+H181+H186+H190+H194+H198+H202+H206+H210+H214+H218</f>
        <v>0</v>
      </c>
      <c r="I224" s="396">
        <f t="shared" si="29"/>
        <v>6656.3</v>
      </c>
      <c r="J224" s="167"/>
      <c r="K224" s="166"/>
      <c r="L224" s="407">
        <f>L159+L165+L169+L173+L177+L181+L186+L190+L194+L198+L202+L206+L210+L214+L218</f>
        <v>23066.5</v>
      </c>
      <c r="M224" s="167"/>
      <c r="N224" s="166"/>
      <c r="O224" s="166"/>
      <c r="P224" s="167"/>
      <c r="Q224" s="518"/>
      <c r="R224" s="518"/>
      <c r="S224" s="519"/>
      <c r="T224" s="166"/>
      <c r="U224" s="168"/>
      <c r="V224" s="167"/>
      <c r="W224" s="166"/>
      <c r="X224" s="166"/>
      <c r="Y224" s="167"/>
      <c r="Z224" s="166"/>
      <c r="AA224" s="170"/>
      <c r="AB224" s="172"/>
      <c r="AC224" s="212"/>
      <c r="AD224" s="211"/>
      <c r="AE224" s="166"/>
      <c r="AF224" s="170"/>
      <c r="AG224" s="172"/>
      <c r="AH224" s="212"/>
      <c r="AI224" s="211"/>
      <c r="AJ224" s="166"/>
      <c r="AK224" s="170"/>
      <c r="AL224" s="172"/>
      <c r="AM224" s="218"/>
      <c r="AN224" s="167"/>
      <c r="AO224" s="166"/>
      <c r="AP224" s="170"/>
      <c r="AQ224" s="172"/>
      <c r="AR224" s="218"/>
      <c r="AS224" s="167"/>
      <c r="AT224" s="166"/>
      <c r="AU224" s="168"/>
      <c r="AV224" s="211"/>
      <c r="AW224" s="218"/>
      <c r="AX224" s="167"/>
      <c r="AY224" s="167"/>
      <c r="AZ224" s="218"/>
      <c r="BA224" s="167"/>
      <c r="BB224" s="654"/>
    </row>
    <row r="225" spans="1:54" ht="28.95" customHeight="1">
      <c r="A225" s="620"/>
      <c r="B225" s="606"/>
      <c r="C225" s="608"/>
      <c r="D225" s="277" t="s">
        <v>276</v>
      </c>
      <c r="E225" s="166">
        <f>E162+E166+E170+E174+E178+E182+E187+E191+E195+E199+E203+E207+E211+E215+E219</f>
        <v>5863.8</v>
      </c>
      <c r="F225" s="166">
        <f t="shared" ref="F225:I225" si="30">F162+F166+F170+F174+F178+F182+F187+F191+F195+F199+F203+F207+F211+F215+F219</f>
        <v>1027.8999999999999</v>
      </c>
      <c r="G225" s="459">
        <f t="shared" si="28"/>
        <v>0.17529588321566217</v>
      </c>
      <c r="H225" s="166">
        <f t="shared" si="30"/>
        <v>0</v>
      </c>
      <c r="I225" s="396">
        <f t="shared" si="30"/>
        <v>0</v>
      </c>
      <c r="J225" s="176"/>
      <c r="K225" s="177"/>
      <c r="L225" s="407">
        <f t="shared" ref="L225" si="31">L162+L166+L170+L174+L178+L182+L187+L191+L195+L199+L203+L207+L211+L215+L219</f>
        <v>0</v>
      </c>
      <c r="M225" s="176"/>
      <c r="N225" s="332"/>
      <c r="O225" s="177"/>
      <c r="P225" s="176"/>
      <c r="Q225" s="520"/>
      <c r="R225" s="520"/>
      <c r="S225" s="521"/>
      <c r="T225" s="177"/>
      <c r="U225" s="183"/>
      <c r="V225" s="176"/>
      <c r="W225" s="177"/>
      <c r="X225" s="177"/>
      <c r="Y225" s="176"/>
      <c r="Z225" s="332"/>
      <c r="AA225" s="179"/>
      <c r="AB225" s="181"/>
      <c r="AC225" s="219"/>
      <c r="AD225" s="184"/>
      <c r="AE225" s="177"/>
      <c r="AF225" s="179"/>
      <c r="AG225" s="181"/>
      <c r="AH225" s="219"/>
      <c r="AI225" s="184"/>
      <c r="AJ225" s="332"/>
      <c r="AK225" s="179"/>
      <c r="AL225" s="181"/>
      <c r="AM225" s="222"/>
      <c r="AN225" s="176"/>
      <c r="AO225" s="177"/>
      <c r="AP225" s="179"/>
      <c r="AQ225" s="181"/>
      <c r="AR225" s="222"/>
      <c r="AS225" s="176"/>
      <c r="AT225" s="177"/>
      <c r="AU225" s="183"/>
      <c r="AV225" s="184"/>
      <c r="AW225" s="222"/>
      <c r="AX225" s="176"/>
      <c r="AY225" s="176"/>
      <c r="AZ225" s="222"/>
      <c r="BA225" s="176"/>
      <c r="BB225" s="654"/>
    </row>
    <row r="226" spans="1:54" ht="28.95" hidden="1" customHeight="1">
      <c r="A226" s="603"/>
      <c r="B226" s="605" t="s">
        <v>289</v>
      </c>
      <c r="C226" s="607"/>
      <c r="D226" s="213" t="s">
        <v>41</v>
      </c>
      <c r="E226" s="187"/>
      <c r="F226" s="187"/>
      <c r="G226" s="415"/>
      <c r="H226" s="187"/>
      <c r="I226" s="388"/>
      <c r="J226" s="189"/>
      <c r="K226" s="187"/>
      <c r="L226" s="187"/>
      <c r="M226" s="189"/>
      <c r="N226" s="187"/>
      <c r="O226" s="187"/>
      <c r="P226" s="196"/>
      <c r="Q226" s="522"/>
      <c r="R226" s="522"/>
      <c r="S226" s="523"/>
      <c r="T226" s="187"/>
      <c r="U226" s="187"/>
      <c r="V226" s="189"/>
      <c r="W226" s="187"/>
      <c r="X226" s="187"/>
      <c r="Y226" s="189"/>
      <c r="Z226" s="187"/>
      <c r="AA226" s="191"/>
      <c r="AB226" s="193"/>
      <c r="AC226" s="189"/>
      <c r="AD226" s="196"/>
      <c r="AE226" s="187"/>
      <c r="AF226" s="191"/>
      <c r="AG226" s="193"/>
      <c r="AH226" s="207"/>
      <c r="AI226" s="196"/>
      <c r="AJ226" s="187"/>
      <c r="AK226" s="191"/>
      <c r="AL226" s="193"/>
      <c r="AM226" s="207"/>
      <c r="AN226" s="196"/>
      <c r="AO226" s="187"/>
      <c r="AP226" s="191"/>
      <c r="AQ226" s="193"/>
      <c r="AR226" s="207"/>
      <c r="AS226" s="196"/>
      <c r="AT226" s="187"/>
      <c r="AU226" s="195"/>
      <c r="AV226" s="193"/>
      <c r="AW226" s="207"/>
      <c r="AX226" s="196"/>
      <c r="AY226" s="188"/>
      <c r="AZ226" s="187"/>
      <c r="BA226" s="196"/>
      <c r="BB226" s="658"/>
    </row>
    <row r="227" spans="1:54" ht="28.95" hidden="1" customHeight="1">
      <c r="A227" s="604"/>
      <c r="B227" s="606"/>
      <c r="C227" s="608"/>
      <c r="D227" s="274" t="s">
        <v>37</v>
      </c>
      <c r="E227" s="157"/>
      <c r="F227" s="157"/>
      <c r="G227" s="455"/>
      <c r="H227" s="157"/>
      <c r="I227" s="385"/>
      <c r="J227" s="199"/>
      <c r="K227" s="157"/>
      <c r="L227" s="157"/>
      <c r="M227" s="199"/>
      <c r="N227" s="157"/>
      <c r="O227" s="157"/>
      <c r="P227" s="202"/>
      <c r="Q227" s="517"/>
      <c r="R227" s="517"/>
      <c r="S227" s="524"/>
      <c r="T227" s="157"/>
      <c r="U227" s="157"/>
      <c r="V227" s="199"/>
      <c r="W227" s="157"/>
      <c r="X227" s="157"/>
      <c r="Y227" s="199"/>
      <c r="Z227" s="157"/>
      <c r="AA227" s="161"/>
      <c r="AB227" s="201"/>
      <c r="AC227" s="199"/>
      <c r="AD227" s="202"/>
      <c r="AE227" s="157"/>
      <c r="AF227" s="161"/>
      <c r="AG227" s="201"/>
      <c r="AH227" s="209"/>
      <c r="AI227" s="202"/>
      <c r="AJ227" s="157"/>
      <c r="AK227" s="161"/>
      <c r="AL227" s="201"/>
      <c r="AM227" s="209"/>
      <c r="AN227" s="202"/>
      <c r="AO227" s="157"/>
      <c r="AP227" s="161"/>
      <c r="AQ227" s="201"/>
      <c r="AR227" s="209"/>
      <c r="AS227" s="202"/>
      <c r="AT227" s="157"/>
      <c r="AU227" s="159"/>
      <c r="AV227" s="202"/>
      <c r="AW227" s="209"/>
      <c r="AX227" s="202"/>
      <c r="AY227" s="158"/>
      <c r="AZ227" s="157"/>
      <c r="BA227" s="202"/>
      <c r="BB227" s="654"/>
    </row>
    <row r="228" spans="1:54" ht="28.95" hidden="1" customHeight="1">
      <c r="A228" s="604"/>
      <c r="B228" s="606"/>
      <c r="C228" s="608"/>
      <c r="D228" s="274" t="s">
        <v>2</v>
      </c>
      <c r="E228" s="166"/>
      <c r="F228" s="166"/>
      <c r="G228" s="456"/>
      <c r="H228" s="214"/>
      <c r="I228" s="390"/>
      <c r="J228" s="215"/>
      <c r="K228" s="166"/>
      <c r="L228" s="166"/>
      <c r="M228" s="167"/>
      <c r="N228" s="166"/>
      <c r="O228" s="166"/>
      <c r="P228" s="211"/>
      <c r="Q228" s="518"/>
      <c r="R228" s="518"/>
      <c r="S228" s="519"/>
      <c r="T228" s="166"/>
      <c r="U228" s="166"/>
      <c r="V228" s="167"/>
      <c r="W228" s="166"/>
      <c r="X228" s="166"/>
      <c r="Y228" s="167"/>
      <c r="Z228" s="166"/>
      <c r="AA228" s="170"/>
      <c r="AB228" s="172"/>
      <c r="AC228" s="167"/>
      <c r="AD228" s="211"/>
      <c r="AE228" s="166"/>
      <c r="AF228" s="170"/>
      <c r="AG228" s="172"/>
      <c r="AH228" s="212"/>
      <c r="AI228" s="211"/>
      <c r="AJ228" s="166"/>
      <c r="AK228" s="170"/>
      <c r="AL228" s="172"/>
      <c r="AM228" s="212"/>
      <c r="AN228" s="211"/>
      <c r="AO228" s="166"/>
      <c r="AP228" s="170"/>
      <c r="AQ228" s="172"/>
      <c r="AR228" s="212"/>
      <c r="AS228" s="211"/>
      <c r="AT228" s="166"/>
      <c r="AU228" s="170"/>
      <c r="AV228" s="211"/>
      <c r="AW228" s="212"/>
      <c r="AX228" s="211"/>
      <c r="AY228" s="165"/>
      <c r="AZ228" s="166"/>
      <c r="BA228" s="174"/>
      <c r="BB228" s="654"/>
    </row>
    <row r="229" spans="1:54" ht="28.95" hidden="1" customHeight="1">
      <c r="A229" s="604"/>
      <c r="B229" s="606"/>
      <c r="C229" s="608"/>
      <c r="D229" s="276" t="s">
        <v>43</v>
      </c>
      <c r="E229" s="166"/>
      <c r="F229" s="166"/>
      <c r="G229" s="456"/>
      <c r="H229" s="166"/>
      <c r="I229" s="386"/>
      <c r="J229" s="167"/>
      <c r="K229" s="166"/>
      <c r="L229" s="166"/>
      <c r="M229" s="167"/>
      <c r="N229" s="166"/>
      <c r="O229" s="166"/>
      <c r="P229" s="211"/>
      <c r="Q229" s="518"/>
      <c r="R229" s="518"/>
      <c r="S229" s="519"/>
      <c r="T229" s="166"/>
      <c r="U229" s="166"/>
      <c r="V229" s="167"/>
      <c r="W229" s="166"/>
      <c r="X229" s="166"/>
      <c r="Y229" s="167"/>
      <c r="Z229" s="166"/>
      <c r="AA229" s="170"/>
      <c r="AB229" s="172"/>
      <c r="AC229" s="167"/>
      <c r="AD229" s="211"/>
      <c r="AE229" s="166"/>
      <c r="AF229" s="170"/>
      <c r="AG229" s="172"/>
      <c r="AH229" s="212"/>
      <c r="AI229" s="211"/>
      <c r="AJ229" s="166"/>
      <c r="AK229" s="170"/>
      <c r="AL229" s="172"/>
      <c r="AM229" s="212"/>
      <c r="AN229" s="211"/>
      <c r="AO229" s="166"/>
      <c r="AP229" s="170"/>
      <c r="AQ229" s="172"/>
      <c r="AR229" s="212"/>
      <c r="AS229" s="211"/>
      <c r="AT229" s="166"/>
      <c r="AU229" s="168"/>
      <c r="AV229" s="172"/>
      <c r="AW229" s="212"/>
      <c r="AX229" s="211"/>
      <c r="AY229" s="165"/>
      <c r="AZ229" s="166"/>
      <c r="BA229" s="211"/>
      <c r="BB229" s="654"/>
    </row>
    <row r="230" spans="1:54" ht="28.95" hidden="1" customHeight="1">
      <c r="A230" s="634"/>
      <c r="B230" s="697"/>
      <c r="C230" s="708"/>
      <c r="D230" s="277" t="s">
        <v>276</v>
      </c>
      <c r="E230" s="177"/>
      <c r="F230" s="177"/>
      <c r="G230" s="430"/>
      <c r="H230" s="177"/>
      <c r="I230" s="387"/>
      <c r="J230" s="176"/>
      <c r="K230" s="177"/>
      <c r="L230" s="403"/>
      <c r="M230" s="176"/>
      <c r="N230" s="332"/>
      <c r="O230" s="177"/>
      <c r="P230" s="184"/>
      <c r="Q230" s="520"/>
      <c r="R230" s="520"/>
      <c r="S230" s="521"/>
      <c r="T230" s="177"/>
      <c r="U230" s="177"/>
      <c r="V230" s="176"/>
      <c r="W230" s="177"/>
      <c r="X230" s="177"/>
      <c r="Y230" s="176"/>
      <c r="Z230" s="332"/>
      <c r="AA230" s="179"/>
      <c r="AB230" s="181"/>
      <c r="AC230" s="176"/>
      <c r="AD230" s="184"/>
      <c r="AE230" s="177"/>
      <c r="AF230" s="179"/>
      <c r="AG230" s="181"/>
      <c r="AH230" s="219"/>
      <c r="AI230" s="184"/>
      <c r="AJ230" s="332"/>
      <c r="AK230" s="179"/>
      <c r="AL230" s="181"/>
      <c r="AM230" s="219"/>
      <c r="AN230" s="184"/>
      <c r="AO230" s="177"/>
      <c r="AP230" s="179"/>
      <c r="AQ230" s="181"/>
      <c r="AR230" s="219"/>
      <c r="AS230" s="184"/>
      <c r="AT230" s="177"/>
      <c r="AU230" s="183"/>
      <c r="AV230" s="184"/>
      <c r="AW230" s="219"/>
      <c r="AX230" s="184"/>
      <c r="AY230" s="186"/>
      <c r="AZ230" s="177"/>
      <c r="BA230" s="184"/>
      <c r="BB230" s="654"/>
    </row>
    <row r="231" spans="1:54" ht="29.25" customHeight="1">
      <c r="A231" s="705" t="s">
        <v>262</v>
      </c>
      <c r="B231" s="706"/>
      <c r="C231" s="706"/>
      <c r="D231" s="706"/>
      <c r="E231" s="706"/>
      <c r="F231" s="706"/>
      <c r="G231" s="706"/>
      <c r="H231" s="706"/>
      <c r="I231" s="706"/>
      <c r="J231" s="706"/>
      <c r="K231" s="706"/>
      <c r="L231" s="706"/>
      <c r="M231" s="706"/>
      <c r="N231" s="706"/>
      <c r="O231" s="706"/>
      <c r="P231" s="706"/>
      <c r="Q231" s="706"/>
      <c r="R231" s="706"/>
      <c r="S231" s="706"/>
      <c r="T231" s="706"/>
      <c r="U231" s="706"/>
      <c r="V231" s="706"/>
      <c r="W231" s="706"/>
      <c r="X231" s="706"/>
      <c r="Y231" s="706"/>
      <c r="Z231" s="706"/>
      <c r="AA231" s="706"/>
      <c r="AB231" s="706"/>
      <c r="AC231" s="706"/>
      <c r="AD231" s="706"/>
      <c r="AE231" s="706"/>
      <c r="AF231" s="706"/>
      <c r="AG231" s="706"/>
      <c r="AH231" s="706"/>
      <c r="AI231" s="706"/>
      <c r="AJ231" s="706"/>
      <c r="AK231" s="706"/>
      <c r="AL231" s="706"/>
      <c r="AM231" s="706"/>
      <c r="AN231" s="706"/>
      <c r="AO231" s="706"/>
      <c r="AP231" s="706"/>
      <c r="AQ231" s="706"/>
      <c r="AR231" s="706"/>
      <c r="AS231" s="706"/>
      <c r="AT231" s="706"/>
      <c r="AU231" s="706"/>
      <c r="AV231" s="706"/>
      <c r="AW231" s="706"/>
      <c r="AX231" s="706"/>
      <c r="AY231" s="706"/>
      <c r="AZ231" s="706"/>
      <c r="BA231" s="706"/>
      <c r="BB231" s="707"/>
    </row>
    <row r="232" spans="1:54" ht="22.5" customHeight="1">
      <c r="A232" s="686" t="s">
        <v>263</v>
      </c>
      <c r="B232" s="687"/>
      <c r="C232" s="687"/>
      <c r="D232" s="687"/>
      <c r="E232" s="687"/>
      <c r="F232" s="687"/>
      <c r="G232" s="687"/>
      <c r="H232" s="687"/>
      <c r="I232" s="687"/>
      <c r="J232" s="687"/>
      <c r="K232" s="687"/>
      <c r="L232" s="687"/>
      <c r="M232" s="687"/>
      <c r="N232" s="687"/>
      <c r="O232" s="687"/>
      <c r="P232" s="687"/>
      <c r="Q232" s="687"/>
      <c r="R232" s="687"/>
      <c r="S232" s="687"/>
      <c r="T232" s="687"/>
      <c r="U232" s="687"/>
      <c r="V232" s="687"/>
      <c r="W232" s="687"/>
      <c r="X232" s="687"/>
      <c r="Y232" s="687"/>
      <c r="Z232" s="687"/>
      <c r="AA232" s="687"/>
      <c r="AB232" s="687"/>
      <c r="AC232" s="687"/>
      <c r="AD232" s="687"/>
      <c r="AE232" s="687"/>
      <c r="AF232" s="687"/>
      <c r="AG232" s="687"/>
      <c r="AH232" s="687"/>
      <c r="AI232" s="687"/>
      <c r="AJ232" s="687"/>
      <c r="AK232" s="687"/>
      <c r="AL232" s="687"/>
      <c r="AM232" s="687"/>
      <c r="AN232" s="687"/>
      <c r="AO232" s="687"/>
      <c r="AP232" s="687"/>
      <c r="AQ232" s="687"/>
      <c r="AR232" s="687"/>
      <c r="AS232" s="687"/>
      <c r="AT232" s="687"/>
      <c r="AU232" s="687"/>
      <c r="AV232" s="687"/>
      <c r="AW232" s="687"/>
      <c r="AX232" s="687"/>
      <c r="AY232" s="687"/>
      <c r="AZ232" s="687"/>
      <c r="BA232" s="687"/>
      <c r="BB232" s="688"/>
    </row>
    <row r="233" spans="1:54" s="426" customFormat="1" ht="18.75" customHeight="1">
      <c r="A233" s="689" t="s">
        <v>264</v>
      </c>
      <c r="B233" s="690"/>
      <c r="C233" s="691"/>
      <c r="D233" s="466" t="s">
        <v>41</v>
      </c>
      <c r="E233" s="345">
        <f>E235+E236+E237+E234</f>
        <v>314874.22599999997</v>
      </c>
      <c r="F233" s="345">
        <f>F235+F236+F237+F234</f>
        <v>98922.8</v>
      </c>
      <c r="G233" s="415">
        <f>F233/E233</f>
        <v>0.31416607594932211</v>
      </c>
      <c r="H233" s="345"/>
      <c r="I233" s="345"/>
      <c r="J233" s="417"/>
      <c r="K233" s="345"/>
      <c r="L233" s="345"/>
      <c r="M233" s="417"/>
      <c r="N233" s="345">
        <f>N235+N236</f>
        <v>1147.6000000000004</v>
      </c>
      <c r="O233" s="345">
        <f>O235+O236</f>
        <v>1147.6000000000004</v>
      </c>
      <c r="P233" s="411">
        <f>O233/N233</f>
        <v>1</v>
      </c>
      <c r="Q233" s="522"/>
      <c r="R233" s="522"/>
      <c r="S233" s="523"/>
      <c r="T233" s="345"/>
      <c r="U233" s="345"/>
      <c r="V233" s="417"/>
      <c r="W233" s="345"/>
      <c r="X233" s="345"/>
      <c r="Y233" s="417"/>
      <c r="Z233" s="345">
        <f>Z235+Z236</f>
        <v>0</v>
      </c>
      <c r="AA233" s="419"/>
      <c r="AB233" s="421"/>
      <c r="AC233" s="446"/>
      <c r="AD233" s="424"/>
      <c r="AE233" s="345"/>
      <c r="AF233" s="419"/>
      <c r="AG233" s="421"/>
      <c r="AH233" s="446"/>
      <c r="AI233" s="424"/>
      <c r="AJ233" s="345">
        <f>AJ235+AJ236</f>
        <v>30</v>
      </c>
      <c r="AK233" s="419"/>
      <c r="AL233" s="421"/>
      <c r="AM233" s="446"/>
      <c r="AN233" s="424"/>
      <c r="AO233" s="345"/>
      <c r="AP233" s="419"/>
      <c r="AQ233" s="420"/>
      <c r="AR233" s="473"/>
      <c r="AS233" s="417"/>
      <c r="AT233" s="345"/>
      <c r="AU233" s="423"/>
      <c r="AV233" s="421"/>
      <c r="AW233" s="446"/>
      <c r="AX233" s="417"/>
      <c r="AY233" s="345">
        <f>AY235+AY236</f>
        <v>1707.9259999999999</v>
      </c>
      <c r="AZ233" s="345"/>
      <c r="BA233" s="424"/>
      <c r="BB233" s="658"/>
    </row>
    <row r="234" spans="1:54" ht="31.2">
      <c r="A234" s="692"/>
      <c r="B234" s="693"/>
      <c r="C234" s="694"/>
      <c r="D234" s="274" t="s">
        <v>37</v>
      </c>
      <c r="E234" s="157">
        <f>E142</f>
        <v>19.8</v>
      </c>
      <c r="F234" s="157">
        <f>F142</f>
        <v>0</v>
      </c>
      <c r="G234" s="415">
        <f t="shared" ref="G234:G238" si="32">F234/E234</f>
        <v>0</v>
      </c>
      <c r="H234" s="157"/>
      <c r="I234" s="385"/>
      <c r="J234" s="199"/>
      <c r="K234" s="157"/>
      <c r="L234" s="157"/>
      <c r="M234" s="199"/>
      <c r="N234" s="157"/>
      <c r="O234" s="157"/>
      <c r="P234" s="199"/>
      <c r="Q234" s="517"/>
      <c r="R234" s="517"/>
      <c r="S234" s="524"/>
      <c r="T234" s="157"/>
      <c r="U234" s="157"/>
      <c r="V234" s="199"/>
      <c r="W234" s="157"/>
      <c r="X234" s="157"/>
      <c r="Y234" s="199"/>
      <c r="Z234" s="157"/>
      <c r="AA234" s="161"/>
      <c r="AB234" s="201"/>
      <c r="AC234" s="209"/>
      <c r="AD234" s="202"/>
      <c r="AE234" s="157"/>
      <c r="AF234" s="161"/>
      <c r="AG234" s="201"/>
      <c r="AH234" s="209"/>
      <c r="AI234" s="202"/>
      <c r="AJ234" s="157"/>
      <c r="AK234" s="161"/>
      <c r="AL234" s="201"/>
      <c r="AM234" s="209"/>
      <c r="AN234" s="202"/>
      <c r="AO234" s="157"/>
      <c r="AP234" s="161"/>
      <c r="AQ234" s="200"/>
      <c r="AR234" s="217"/>
      <c r="AS234" s="199"/>
      <c r="AT234" s="157"/>
      <c r="AU234" s="159"/>
      <c r="AV234" s="202"/>
      <c r="AW234" s="209"/>
      <c r="AX234" s="199"/>
      <c r="AY234" s="157"/>
      <c r="AZ234" s="157"/>
      <c r="BA234" s="202"/>
      <c r="BB234" s="654"/>
    </row>
    <row r="235" spans="1:54" ht="31.95" customHeight="1">
      <c r="A235" s="692"/>
      <c r="B235" s="693"/>
      <c r="C235" s="694"/>
      <c r="D235" s="274" t="s">
        <v>2</v>
      </c>
      <c r="E235" s="166">
        <f>E143+E223</f>
        <v>15175.4</v>
      </c>
      <c r="F235" s="166">
        <f>F143</f>
        <v>0</v>
      </c>
      <c r="G235" s="415">
        <f t="shared" si="32"/>
        <v>0</v>
      </c>
      <c r="H235" s="166"/>
      <c r="I235" s="386"/>
      <c r="J235" s="167"/>
      <c r="K235" s="166"/>
      <c r="L235" s="166"/>
      <c r="M235" s="167"/>
      <c r="N235" s="166"/>
      <c r="O235" s="166"/>
      <c r="P235" s="167"/>
      <c r="Q235" s="518"/>
      <c r="R235" s="518"/>
      <c r="S235" s="519"/>
      <c r="T235" s="166"/>
      <c r="U235" s="166"/>
      <c r="V235" s="167"/>
      <c r="W235" s="166"/>
      <c r="X235" s="166"/>
      <c r="Y235" s="167"/>
      <c r="Z235" s="166"/>
      <c r="AA235" s="170"/>
      <c r="AB235" s="172"/>
      <c r="AC235" s="212"/>
      <c r="AD235" s="211"/>
      <c r="AE235" s="166"/>
      <c r="AF235" s="170"/>
      <c r="AG235" s="172"/>
      <c r="AH235" s="212"/>
      <c r="AI235" s="211"/>
      <c r="AJ235" s="166"/>
      <c r="AK235" s="170"/>
      <c r="AL235" s="172"/>
      <c r="AM235" s="212"/>
      <c r="AN235" s="211"/>
      <c r="AO235" s="166"/>
      <c r="AP235" s="170"/>
      <c r="AQ235" s="171"/>
      <c r="AR235" s="218"/>
      <c r="AS235" s="167"/>
      <c r="AT235" s="166"/>
      <c r="AU235" s="170"/>
      <c r="AV235" s="211"/>
      <c r="AW235" s="212"/>
      <c r="AX235" s="167"/>
      <c r="AY235" s="166">
        <f>AY143</f>
        <v>882.3</v>
      </c>
      <c r="AZ235" s="166"/>
      <c r="BA235" s="174"/>
      <c r="BB235" s="654"/>
    </row>
    <row r="236" spans="1:54" ht="20.25" customHeight="1">
      <c r="A236" s="692"/>
      <c r="B236" s="693"/>
      <c r="C236" s="694"/>
      <c r="D236" s="276" t="s">
        <v>43</v>
      </c>
      <c r="E236" s="166">
        <f>E13-E241-E248-E249</f>
        <v>293815.22599999997</v>
      </c>
      <c r="F236" s="166">
        <f>F144+F224-F241-F248</f>
        <v>97894.900000000009</v>
      </c>
      <c r="G236" s="415">
        <f t="shared" si="32"/>
        <v>0.33318525160435364</v>
      </c>
      <c r="H236" s="166"/>
      <c r="I236" s="386"/>
      <c r="J236" s="167"/>
      <c r="K236" s="166"/>
      <c r="L236" s="166"/>
      <c r="M236" s="167"/>
      <c r="N236" s="166">
        <f>N144-N241-N248</f>
        <v>1147.6000000000004</v>
      </c>
      <c r="O236" s="166">
        <f>N236</f>
        <v>1147.6000000000004</v>
      </c>
      <c r="P236" s="411">
        <f>O236/N236</f>
        <v>1</v>
      </c>
      <c r="Q236" s="518"/>
      <c r="R236" s="518"/>
      <c r="S236" s="519"/>
      <c r="T236" s="166"/>
      <c r="U236" s="168"/>
      <c r="V236" s="167"/>
      <c r="W236" s="166"/>
      <c r="X236" s="166"/>
      <c r="Y236" s="167"/>
      <c r="Z236" s="166">
        <f>Z144</f>
        <v>0</v>
      </c>
      <c r="AA236" s="170"/>
      <c r="AB236" s="172"/>
      <c r="AC236" s="212"/>
      <c r="AD236" s="211"/>
      <c r="AE236" s="166"/>
      <c r="AF236" s="170"/>
      <c r="AG236" s="172"/>
      <c r="AH236" s="212"/>
      <c r="AI236" s="211"/>
      <c r="AJ236" s="166">
        <f>AJ144</f>
        <v>30</v>
      </c>
      <c r="AK236" s="170"/>
      <c r="AL236" s="172"/>
      <c r="AM236" s="218"/>
      <c r="AN236" s="167"/>
      <c r="AO236" s="166"/>
      <c r="AP236" s="170"/>
      <c r="AQ236" s="172"/>
      <c r="AR236" s="218"/>
      <c r="AS236" s="167"/>
      <c r="AT236" s="166"/>
      <c r="AU236" s="168"/>
      <c r="AV236" s="211"/>
      <c r="AW236" s="218"/>
      <c r="AX236" s="167"/>
      <c r="AY236" s="166">
        <f>AY144</f>
        <v>825.62600000000009</v>
      </c>
      <c r="AZ236" s="218"/>
      <c r="BA236" s="167"/>
      <c r="BB236" s="654"/>
    </row>
    <row r="237" spans="1:54" ht="31.95" customHeight="1">
      <c r="A237" s="692"/>
      <c r="B237" s="693"/>
      <c r="C237" s="694"/>
      <c r="D237" s="277" t="s">
        <v>276</v>
      </c>
      <c r="E237" s="177">
        <f>E225</f>
        <v>5863.8</v>
      </c>
      <c r="F237" s="378">
        <f>F225</f>
        <v>1027.8999999999999</v>
      </c>
      <c r="G237" s="415">
        <f t="shared" si="32"/>
        <v>0.17529588321566217</v>
      </c>
      <c r="H237" s="177"/>
      <c r="I237" s="387"/>
      <c r="J237" s="497"/>
      <c r="K237" s="177"/>
      <c r="L237" s="403"/>
      <c r="M237" s="176"/>
      <c r="N237" s="332"/>
      <c r="O237" s="177"/>
      <c r="P237" s="176"/>
      <c r="Q237" s="520"/>
      <c r="R237" s="520"/>
      <c r="S237" s="521"/>
      <c r="T237" s="177"/>
      <c r="U237" s="183"/>
      <c r="V237" s="176"/>
      <c r="W237" s="177"/>
      <c r="X237" s="177"/>
      <c r="Y237" s="176"/>
      <c r="Z237" s="332"/>
      <c r="AA237" s="179"/>
      <c r="AB237" s="181"/>
      <c r="AC237" s="219"/>
      <c r="AD237" s="184"/>
      <c r="AE237" s="177"/>
      <c r="AF237" s="179"/>
      <c r="AG237" s="181"/>
      <c r="AH237" s="219"/>
      <c r="AI237" s="184"/>
      <c r="AJ237" s="332"/>
      <c r="AK237" s="179"/>
      <c r="AL237" s="181"/>
      <c r="AM237" s="219"/>
      <c r="AN237" s="184"/>
      <c r="AO237" s="177"/>
      <c r="AP237" s="179"/>
      <c r="AQ237" s="181"/>
      <c r="AR237" s="222"/>
      <c r="AS237" s="176"/>
      <c r="AT237" s="177"/>
      <c r="AU237" s="183"/>
      <c r="AV237" s="184"/>
      <c r="AW237" s="219"/>
      <c r="AX237" s="176"/>
      <c r="AY237" s="176"/>
      <c r="AZ237" s="219"/>
      <c r="BA237" s="184"/>
      <c r="BB237" s="654"/>
    </row>
    <row r="238" spans="1:54" s="426" customFormat="1" ht="15" customHeight="1">
      <c r="A238" s="689" t="s">
        <v>389</v>
      </c>
      <c r="B238" s="690"/>
      <c r="C238" s="691"/>
      <c r="D238" s="474" t="s">
        <v>41</v>
      </c>
      <c r="E238" s="345">
        <f>E241</f>
        <v>304851.36069</v>
      </c>
      <c r="F238" s="345">
        <f>F241</f>
        <v>8759.2000000000007</v>
      </c>
      <c r="G238" s="415">
        <f t="shared" si="32"/>
        <v>2.8732691171771199E-2</v>
      </c>
      <c r="H238" s="345"/>
      <c r="I238" s="345"/>
      <c r="J238" s="345"/>
      <c r="K238" s="345"/>
      <c r="L238" s="345"/>
      <c r="M238" s="345"/>
      <c r="N238" s="345">
        <f>N241</f>
        <v>4832.5</v>
      </c>
      <c r="O238" s="345">
        <f>N238</f>
        <v>4832.5</v>
      </c>
      <c r="P238" s="411">
        <f>O238/N238</f>
        <v>1</v>
      </c>
      <c r="Q238" s="522"/>
      <c r="R238" s="522"/>
      <c r="S238" s="522"/>
      <c r="T238" s="345"/>
      <c r="U238" s="345"/>
      <c r="V238" s="345"/>
      <c r="W238" s="345"/>
      <c r="X238" s="345"/>
      <c r="Y238" s="345"/>
      <c r="Z238" s="345"/>
      <c r="AA238" s="345"/>
      <c r="AB238" s="345"/>
      <c r="AC238" s="345"/>
      <c r="AD238" s="418"/>
      <c r="AE238" s="345"/>
      <c r="AF238" s="345"/>
      <c r="AG238" s="345"/>
      <c r="AH238" s="345"/>
      <c r="AI238" s="418"/>
      <c r="AJ238" s="345"/>
      <c r="AK238" s="345"/>
      <c r="AL238" s="345"/>
      <c r="AM238" s="345"/>
      <c r="AN238" s="418"/>
      <c r="AO238" s="345"/>
      <c r="AP238" s="345"/>
      <c r="AQ238" s="345"/>
      <c r="AR238" s="345"/>
      <c r="AS238" s="345"/>
      <c r="AT238" s="345"/>
      <c r="AU238" s="418"/>
      <c r="AV238" s="345"/>
      <c r="AW238" s="345"/>
      <c r="AX238" s="345"/>
      <c r="AY238" s="345"/>
      <c r="AZ238" s="345"/>
      <c r="BA238" s="418"/>
      <c r="BB238" s="658"/>
    </row>
    <row r="239" spans="1:54" ht="41.25" customHeight="1">
      <c r="A239" s="692"/>
      <c r="B239" s="693"/>
      <c r="C239" s="694"/>
      <c r="D239" s="274" t="s">
        <v>37</v>
      </c>
      <c r="E239" s="187"/>
      <c r="F239" s="157"/>
      <c r="G239" s="460"/>
      <c r="H239" s="157"/>
      <c r="I239" s="385"/>
      <c r="J239" s="160"/>
      <c r="K239" s="157"/>
      <c r="L239" s="157"/>
      <c r="M239" s="157"/>
      <c r="N239" s="157"/>
      <c r="O239" s="157"/>
      <c r="P239" s="157"/>
      <c r="Q239" s="517"/>
      <c r="R239" s="517"/>
      <c r="S239" s="517"/>
      <c r="T239" s="157"/>
      <c r="U239" s="157"/>
      <c r="V239" s="157"/>
      <c r="W239" s="157"/>
      <c r="X239" s="157"/>
      <c r="Y239" s="157"/>
      <c r="Z239" s="157"/>
      <c r="AA239" s="157"/>
      <c r="AB239" s="157"/>
      <c r="AC239" s="157"/>
      <c r="AD239" s="160"/>
      <c r="AE239" s="157"/>
      <c r="AF239" s="157"/>
      <c r="AG239" s="157"/>
      <c r="AH239" s="157"/>
      <c r="AI239" s="160"/>
      <c r="AJ239" s="157"/>
      <c r="AK239" s="157"/>
      <c r="AL239" s="157"/>
      <c r="AM239" s="157"/>
      <c r="AN239" s="160"/>
      <c r="AO239" s="157"/>
      <c r="AP239" s="157"/>
      <c r="AQ239" s="157"/>
      <c r="AR239" s="157"/>
      <c r="AS239" s="157"/>
      <c r="AT239" s="157"/>
      <c r="AU239" s="160"/>
      <c r="AV239" s="157"/>
      <c r="AW239" s="157"/>
      <c r="AX239" s="157"/>
      <c r="AY239" s="157"/>
      <c r="AZ239" s="157"/>
      <c r="BA239" s="160"/>
      <c r="BB239" s="654"/>
    </row>
    <row r="240" spans="1:54" ht="32.4" customHeight="1">
      <c r="A240" s="692"/>
      <c r="B240" s="693"/>
      <c r="C240" s="694"/>
      <c r="D240" s="274" t="s">
        <v>2</v>
      </c>
      <c r="E240" s="157"/>
      <c r="F240" s="157"/>
      <c r="G240" s="460"/>
      <c r="H240" s="157"/>
      <c r="I240" s="385"/>
      <c r="J240" s="160"/>
      <c r="K240" s="157"/>
      <c r="L240" s="157"/>
      <c r="M240" s="157"/>
      <c r="N240" s="157"/>
      <c r="O240" s="157"/>
      <c r="P240" s="157"/>
      <c r="Q240" s="517"/>
      <c r="R240" s="517"/>
      <c r="S240" s="517"/>
      <c r="T240" s="157"/>
      <c r="U240" s="157"/>
      <c r="V240" s="157"/>
      <c r="W240" s="157"/>
      <c r="X240" s="157"/>
      <c r="Y240" s="157"/>
      <c r="Z240" s="157"/>
      <c r="AA240" s="159"/>
      <c r="AB240" s="159"/>
      <c r="AC240" s="160"/>
      <c r="AD240" s="159"/>
      <c r="AE240" s="157"/>
      <c r="AF240" s="159"/>
      <c r="AG240" s="159"/>
      <c r="AH240" s="160"/>
      <c r="AI240" s="159"/>
      <c r="AJ240" s="157"/>
      <c r="AK240" s="159"/>
      <c r="AL240" s="159"/>
      <c r="AM240" s="160"/>
      <c r="AN240" s="159"/>
      <c r="AO240" s="157"/>
      <c r="AP240" s="159"/>
      <c r="AQ240" s="159"/>
      <c r="AR240" s="160"/>
      <c r="AS240" s="157"/>
      <c r="AT240" s="157"/>
      <c r="AU240" s="159"/>
      <c r="AV240" s="159"/>
      <c r="AW240" s="160"/>
      <c r="AX240" s="157"/>
      <c r="AY240" s="157"/>
      <c r="AZ240" s="157"/>
      <c r="BA240" s="202"/>
      <c r="BB240" s="654"/>
    </row>
    <row r="241" spans="1:54" ht="20.25" customHeight="1">
      <c r="A241" s="692"/>
      <c r="B241" s="693"/>
      <c r="C241" s="694"/>
      <c r="D241" s="276" t="s">
        <v>43</v>
      </c>
      <c r="E241" s="166">
        <f>E117+E128+E134+E137</f>
        <v>304851.36069</v>
      </c>
      <c r="F241" s="166">
        <f>F117+F128+F134+F137</f>
        <v>8759.2000000000007</v>
      </c>
      <c r="G241" s="415">
        <f t="shared" ref="G241" si="33">F241/E241</f>
        <v>2.8732691171771199E-2</v>
      </c>
      <c r="H241" s="166"/>
      <c r="I241" s="386"/>
      <c r="J241" s="167"/>
      <c r="K241" s="166"/>
      <c r="L241" s="166"/>
      <c r="M241" s="167"/>
      <c r="N241" s="166">
        <f>N135</f>
        <v>4832.5</v>
      </c>
      <c r="O241" s="166">
        <f>N241</f>
        <v>4832.5</v>
      </c>
      <c r="P241" s="411">
        <f>O241/N241</f>
        <v>1</v>
      </c>
      <c r="Q241" s="518"/>
      <c r="R241" s="518"/>
      <c r="S241" s="519"/>
      <c r="T241" s="166"/>
      <c r="U241" s="168"/>
      <c r="V241" s="167"/>
      <c r="W241" s="166"/>
      <c r="X241" s="166"/>
      <c r="Y241" s="167"/>
      <c r="Z241" s="166"/>
      <c r="AA241" s="170"/>
      <c r="AB241" s="172"/>
      <c r="AC241" s="212"/>
      <c r="AD241" s="211"/>
      <c r="AE241" s="166"/>
      <c r="AF241" s="170"/>
      <c r="AG241" s="172"/>
      <c r="AH241" s="212"/>
      <c r="AI241" s="211"/>
      <c r="AJ241" s="166"/>
      <c r="AK241" s="170"/>
      <c r="AL241" s="172"/>
      <c r="AM241" s="218"/>
      <c r="AN241" s="167"/>
      <c r="AO241" s="166"/>
      <c r="AP241" s="170"/>
      <c r="AQ241" s="172"/>
      <c r="AR241" s="218"/>
      <c r="AS241" s="167"/>
      <c r="AT241" s="166"/>
      <c r="AU241" s="168"/>
      <c r="AV241" s="211"/>
      <c r="AW241" s="218"/>
      <c r="AX241" s="167"/>
      <c r="AY241" s="167"/>
      <c r="AZ241" s="218"/>
      <c r="BA241" s="167"/>
      <c r="BB241" s="654"/>
    </row>
    <row r="242" spans="1:54" ht="31.2" customHeight="1">
      <c r="A242" s="692"/>
      <c r="B242" s="693"/>
      <c r="C242" s="694"/>
      <c r="D242" s="277" t="s">
        <v>276</v>
      </c>
      <c r="E242" s="177"/>
      <c r="F242" s="177"/>
      <c r="G242" s="430"/>
      <c r="H242" s="177"/>
      <c r="I242" s="387"/>
      <c r="J242" s="219"/>
      <c r="K242" s="177"/>
      <c r="L242" s="403"/>
      <c r="M242" s="176"/>
      <c r="N242" s="332"/>
      <c r="O242" s="177"/>
      <c r="P242" s="176"/>
      <c r="Q242" s="520"/>
      <c r="R242" s="520"/>
      <c r="S242" s="521"/>
      <c r="T242" s="177"/>
      <c r="U242" s="183"/>
      <c r="V242" s="176"/>
      <c r="W242" s="177"/>
      <c r="X242" s="177"/>
      <c r="Y242" s="176"/>
      <c r="Z242" s="332"/>
      <c r="AA242" s="179"/>
      <c r="AB242" s="181"/>
      <c r="AC242" s="219"/>
      <c r="AD242" s="184"/>
      <c r="AE242" s="177"/>
      <c r="AF242" s="179"/>
      <c r="AG242" s="181"/>
      <c r="AH242" s="219"/>
      <c r="AI242" s="184"/>
      <c r="AJ242" s="332"/>
      <c r="AK242" s="179"/>
      <c r="AL242" s="181"/>
      <c r="AM242" s="219"/>
      <c r="AN242" s="184"/>
      <c r="AO242" s="177"/>
      <c r="AP242" s="179"/>
      <c r="AQ242" s="181"/>
      <c r="AR242" s="219"/>
      <c r="AS242" s="176"/>
      <c r="AT242" s="177"/>
      <c r="AU242" s="183"/>
      <c r="AV242" s="184"/>
      <c r="AW242" s="219"/>
      <c r="AX242" s="176"/>
      <c r="AY242" s="176"/>
      <c r="AZ242" s="219"/>
      <c r="BA242" s="184"/>
      <c r="BB242" s="654"/>
    </row>
    <row r="243" spans="1:54" ht="21" hidden="1" customHeight="1">
      <c r="A243" s="689" t="s">
        <v>265</v>
      </c>
      <c r="B243" s="690"/>
      <c r="C243" s="691"/>
      <c r="D243" s="213" t="s">
        <v>41</v>
      </c>
      <c r="E243" s="187"/>
      <c r="F243" s="187"/>
      <c r="G243" s="417"/>
      <c r="H243" s="187"/>
      <c r="I243" s="388"/>
      <c r="J243" s="207"/>
      <c r="K243" s="187"/>
      <c r="L243" s="157"/>
      <c r="M243" s="157"/>
      <c r="N243" s="157"/>
      <c r="O243" s="157"/>
      <c r="P243" s="157"/>
      <c r="Q243" s="517"/>
      <c r="R243" s="517"/>
      <c r="S243" s="517"/>
      <c r="T243" s="157"/>
      <c r="U243" s="157"/>
      <c r="V243" s="157"/>
      <c r="W243" s="157"/>
      <c r="X243" s="157"/>
      <c r="Y243" s="157"/>
      <c r="Z243" s="157"/>
      <c r="AA243" s="197"/>
      <c r="AB243" s="192"/>
      <c r="AC243" s="207"/>
      <c r="AD243" s="196"/>
      <c r="AE243" s="157"/>
      <c r="AF243" s="197"/>
      <c r="AG243" s="192"/>
      <c r="AH243" s="207"/>
      <c r="AI243" s="196"/>
      <c r="AJ243" s="157"/>
      <c r="AK243" s="197"/>
      <c r="AL243" s="192"/>
      <c r="AM243" s="207"/>
      <c r="AN243" s="196"/>
      <c r="AO243" s="157"/>
      <c r="AP243" s="197"/>
      <c r="AQ243" s="192"/>
      <c r="AR243" s="207"/>
      <c r="AS243" s="189"/>
      <c r="AT243" s="157"/>
      <c r="AU243" s="195"/>
      <c r="AV243" s="193"/>
      <c r="AW243" s="216"/>
      <c r="AX243" s="189"/>
      <c r="AY243" s="187"/>
      <c r="AZ243" s="187"/>
      <c r="BA243" s="196"/>
      <c r="BB243" s="658"/>
    </row>
    <row r="244" spans="1:54" ht="35.25" hidden="1" customHeight="1">
      <c r="A244" s="692"/>
      <c r="B244" s="693"/>
      <c r="C244" s="694"/>
      <c r="D244" s="274" t="s">
        <v>37</v>
      </c>
      <c r="E244" s="157"/>
      <c r="F244" s="157"/>
      <c r="G244" s="460"/>
      <c r="H244" s="157"/>
      <c r="I244" s="385"/>
      <c r="J244" s="209"/>
      <c r="K244" s="157"/>
      <c r="L244" s="157"/>
      <c r="M244" s="157"/>
      <c r="N244" s="157"/>
      <c r="O244" s="157"/>
      <c r="P244" s="157"/>
      <c r="Q244" s="517"/>
      <c r="R244" s="517"/>
      <c r="S244" s="517"/>
      <c r="T244" s="157"/>
      <c r="U244" s="157"/>
      <c r="V244" s="157"/>
      <c r="W244" s="157"/>
      <c r="X244" s="157"/>
      <c r="Y244" s="157"/>
      <c r="Z244" s="157"/>
      <c r="AA244" s="162"/>
      <c r="AB244" s="200"/>
      <c r="AC244" s="209"/>
      <c r="AD244" s="202"/>
      <c r="AE244" s="157"/>
      <c r="AF244" s="162"/>
      <c r="AG244" s="200"/>
      <c r="AH244" s="209"/>
      <c r="AI244" s="202"/>
      <c r="AJ244" s="157"/>
      <c r="AK244" s="162"/>
      <c r="AL244" s="200"/>
      <c r="AM244" s="209"/>
      <c r="AN244" s="202"/>
      <c r="AO244" s="157"/>
      <c r="AP244" s="162"/>
      <c r="AQ244" s="200"/>
      <c r="AR244" s="209"/>
      <c r="AS244" s="199"/>
      <c r="AT244" s="157"/>
      <c r="AU244" s="159"/>
      <c r="AV244" s="202"/>
      <c r="AW244" s="209"/>
      <c r="AX244" s="199"/>
      <c r="AY244" s="157"/>
      <c r="AZ244" s="157"/>
      <c r="BA244" s="202"/>
      <c r="BB244" s="654"/>
    </row>
    <row r="245" spans="1:54" ht="31.2" hidden="1" customHeight="1">
      <c r="A245" s="692"/>
      <c r="B245" s="693"/>
      <c r="C245" s="694"/>
      <c r="D245" s="274" t="s">
        <v>2</v>
      </c>
      <c r="E245" s="166"/>
      <c r="F245" s="166"/>
      <c r="G245" s="461"/>
      <c r="H245" s="166"/>
      <c r="I245" s="386"/>
      <c r="J245" s="212"/>
      <c r="K245" s="166"/>
      <c r="L245" s="157"/>
      <c r="M245" s="157"/>
      <c r="N245" s="157"/>
      <c r="O245" s="157"/>
      <c r="P245" s="157"/>
      <c r="Q245" s="517"/>
      <c r="R245" s="517"/>
      <c r="S245" s="517"/>
      <c r="T245" s="157"/>
      <c r="U245" s="157"/>
      <c r="V245" s="157"/>
      <c r="W245" s="157"/>
      <c r="X245" s="157"/>
      <c r="Y245" s="157"/>
      <c r="Z245" s="157"/>
      <c r="AA245" s="198"/>
      <c r="AB245" s="171"/>
      <c r="AC245" s="219"/>
      <c r="AD245" s="184"/>
      <c r="AE245" s="157"/>
      <c r="AF245" s="198"/>
      <c r="AG245" s="171"/>
      <c r="AH245" s="219"/>
      <c r="AI245" s="184"/>
      <c r="AJ245" s="157"/>
      <c r="AK245" s="198"/>
      <c r="AL245" s="171"/>
      <c r="AM245" s="219"/>
      <c r="AN245" s="184"/>
      <c r="AO245" s="157"/>
      <c r="AP245" s="198"/>
      <c r="AQ245" s="171"/>
      <c r="AR245" s="219"/>
      <c r="AS245" s="176"/>
      <c r="AT245" s="157"/>
      <c r="AU245" s="168"/>
      <c r="AV245" s="211"/>
      <c r="AW245" s="212"/>
      <c r="AX245" s="167"/>
      <c r="AY245" s="166"/>
      <c r="AZ245" s="166"/>
      <c r="BA245" s="211"/>
      <c r="BB245" s="654"/>
    </row>
    <row r="246" spans="1:54" ht="24.75" hidden="1" customHeight="1">
      <c r="A246" s="692"/>
      <c r="B246" s="693"/>
      <c r="C246" s="694"/>
      <c r="D246" s="276" t="s">
        <v>43</v>
      </c>
      <c r="E246" s="166"/>
      <c r="F246" s="166"/>
      <c r="G246" s="456"/>
      <c r="H246" s="166"/>
      <c r="I246" s="386"/>
      <c r="J246" s="167"/>
      <c r="K246" s="166"/>
      <c r="L246" s="166"/>
      <c r="M246" s="167"/>
      <c r="N246" s="166"/>
      <c r="O246" s="166"/>
      <c r="P246" s="167"/>
      <c r="Q246" s="518"/>
      <c r="R246" s="518"/>
      <c r="S246" s="519"/>
      <c r="T246" s="166"/>
      <c r="U246" s="168"/>
      <c r="V246" s="167"/>
      <c r="W246" s="166"/>
      <c r="X246" s="166"/>
      <c r="Y246" s="167"/>
      <c r="Z246" s="166"/>
      <c r="AA246" s="170"/>
      <c r="AB246" s="172"/>
      <c r="AC246" s="212"/>
      <c r="AD246" s="211"/>
      <c r="AE246" s="166"/>
      <c r="AF246" s="170"/>
      <c r="AG246" s="172"/>
      <c r="AH246" s="212"/>
      <c r="AI246" s="211"/>
      <c r="AJ246" s="166"/>
      <c r="AK246" s="170"/>
      <c r="AL246" s="172"/>
      <c r="AM246" s="218"/>
      <c r="AN246" s="167"/>
      <c r="AO246" s="166"/>
      <c r="AP246" s="170"/>
      <c r="AQ246" s="172"/>
      <c r="AR246" s="218"/>
      <c r="AS246" s="167"/>
      <c r="AT246" s="166"/>
      <c r="AU246" s="168"/>
      <c r="AV246" s="211"/>
      <c r="AW246" s="218"/>
      <c r="AX246" s="167"/>
      <c r="AY246" s="167"/>
      <c r="AZ246" s="218"/>
      <c r="BA246" s="167"/>
      <c r="BB246" s="654"/>
    </row>
    <row r="247" spans="1:54" ht="31.2" hidden="1" customHeight="1" thickBot="1">
      <c r="A247" s="692"/>
      <c r="B247" s="693"/>
      <c r="C247" s="694"/>
      <c r="D247" s="484" t="s">
        <v>276</v>
      </c>
      <c r="E247" s="177"/>
      <c r="F247" s="177"/>
      <c r="G247" s="430"/>
      <c r="H247" s="177"/>
      <c r="I247" s="387"/>
      <c r="J247" s="219"/>
      <c r="K247" s="177"/>
      <c r="L247" s="403"/>
      <c r="M247" s="176"/>
      <c r="N247" s="332"/>
      <c r="O247" s="177"/>
      <c r="P247" s="176"/>
      <c r="Q247" s="520"/>
      <c r="R247" s="520"/>
      <c r="S247" s="521"/>
      <c r="T247" s="177"/>
      <c r="U247" s="183"/>
      <c r="V247" s="176"/>
      <c r="W247" s="177"/>
      <c r="X247" s="177"/>
      <c r="Y247" s="176"/>
      <c r="Z247" s="332"/>
      <c r="AA247" s="179"/>
      <c r="AB247" s="181"/>
      <c r="AC247" s="219"/>
      <c r="AD247" s="184"/>
      <c r="AE247" s="177"/>
      <c r="AF247" s="179"/>
      <c r="AG247" s="181"/>
      <c r="AH247" s="219"/>
      <c r="AI247" s="184"/>
      <c r="AJ247" s="332"/>
      <c r="AK247" s="179"/>
      <c r="AL247" s="181"/>
      <c r="AM247" s="219"/>
      <c r="AN247" s="184"/>
      <c r="AO247" s="177"/>
      <c r="AP247" s="179"/>
      <c r="AQ247" s="181"/>
      <c r="AR247" s="219"/>
      <c r="AS247" s="176"/>
      <c r="AT247" s="177"/>
      <c r="AU247" s="183"/>
      <c r="AV247" s="184"/>
      <c r="AW247" s="219"/>
      <c r="AX247" s="176"/>
      <c r="AY247" s="176"/>
      <c r="AZ247" s="219"/>
      <c r="BA247" s="184"/>
      <c r="BB247" s="654"/>
    </row>
    <row r="248" spans="1:54" ht="31.2" customHeight="1">
      <c r="A248" s="705" t="s">
        <v>445</v>
      </c>
      <c r="B248" s="748"/>
      <c r="C248" s="749"/>
      <c r="D248" s="317" t="s">
        <v>43</v>
      </c>
      <c r="E248" s="157">
        <f>E113</f>
        <v>835.9</v>
      </c>
      <c r="F248" s="157"/>
      <c r="G248" s="460"/>
      <c r="H248" s="157"/>
      <c r="I248" s="385"/>
      <c r="J248" s="199"/>
      <c r="K248" s="157"/>
      <c r="L248" s="157"/>
      <c r="M248" s="199"/>
      <c r="N248" s="157"/>
      <c r="O248" s="157"/>
      <c r="P248" s="199"/>
      <c r="Q248" s="517"/>
      <c r="R248" s="517"/>
      <c r="S248" s="524"/>
      <c r="T248" s="157"/>
      <c r="U248" s="157"/>
      <c r="V248" s="199"/>
      <c r="W248" s="157"/>
      <c r="X248" s="157"/>
      <c r="Y248" s="199"/>
      <c r="Z248" s="157"/>
      <c r="AA248" s="157"/>
      <c r="AB248" s="199"/>
      <c r="AC248" s="199"/>
      <c r="AD248" s="199"/>
      <c r="AE248" s="157"/>
      <c r="AF248" s="157"/>
      <c r="AG248" s="199"/>
      <c r="AH248" s="199"/>
      <c r="AI248" s="199"/>
      <c r="AJ248" s="157"/>
      <c r="AK248" s="157"/>
      <c r="AL248" s="199"/>
      <c r="AM248" s="199"/>
      <c r="AN248" s="199"/>
      <c r="AO248" s="157"/>
      <c r="AP248" s="157"/>
      <c r="AQ248" s="199"/>
      <c r="AR248" s="199"/>
      <c r="AS248" s="199"/>
      <c r="AT248" s="157"/>
      <c r="AU248" s="157"/>
      <c r="AV248" s="199"/>
      <c r="AW248" s="199"/>
      <c r="AX248" s="199"/>
      <c r="AY248" s="199"/>
      <c r="AZ248" s="199"/>
      <c r="BA248" s="199"/>
      <c r="BB248" s="483"/>
    </row>
    <row r="249" spans="1:54" ht="31.2" customHeight="1" thickBot="1">
      <c r="A249" s="750" t="s">
        <v>446</v>
      </c>
      <c r="B249" s="751"/>
      <c r="C249" s="752"/>
      <c r="D249" s="317" t="s">
        <v>43</v>
      </c>
      <c r="E249" s="157">
        <f>E114</f>
        <v>179.55</v>
      </c>
      <c r="F249" s="157"/>
      <c r="G249" s="460"/>
      <c r="H249" s="157"/>
      <c r="I249" s="385"/>
      <c r="J249" s="199"/>
      <c r="K249" s="157"/>
      <c r="L249" s="157"/>
      <c r="M249" s="199"/>
      <c r="N249" s="157"/>
      <c r="O249" s="157"/>
      <c r="P249" s="199"/>
      <c r="Q249" s="517"/>
      <c r="R249" s="517"/>
      <c r="S249" s="524"/>
      <c r="T249" s="157"/>
      <c r="U249" s="157"/>
      <c r="V249" s="199"/>
      <c r="W249" s="157"/>
      <c r="X249" s="157"/>
      <c r="Y249" s="199"/>
      <c r="Z249" s="157"/>
      <c r="AA249" s="157"/>
      <c r="AB249" s="199"/>
      <c r="AC249" s="199"/>
      <c r="AD249" s="199"/>
      <c r="AE249" s="157"/>
      <c r="AF249" s="157"/>
      <c r="AG249" s="199"/>
      <c r="AH249" s="199"/>
      <c r="AI249" s="199"/>
      <c r="AJ249" s="157"/>
      <c r="AK249" s="157"/>
      <c r="AL249" s="199"/>
      <c r="AM249" s="199"/>
      <c r="AN249" s="199"/>
      <c r="AO249" s="157"/>
      <c r="AP249" s="157"/>
      <c r="AQ249" s="199"/>
      <c r="AR249" s="199"/>
      <c r="AS249" s="199"/>
      <c r="AT249" s="157"/>
      <c r="AU249" s="157"/>
      <c r="AV249" s="199"/>
      <c r="AW249" s="199"/>
      <c r="AX249" s="199"/>
      <c r="AY249" s="199"/>
      <c r="AZ249" s="199"/>
      <c r="BA249" s="199"/>
      <c r="BB249" s="483"/>
    </row>
    <row r="250" spans="1:54" s="101" customFormat="1" ht="27.6" customHeight="1">
      <c r="A250" s="684" t="s">
        <v>300</v>
      </c>
      <c r="B250" s="684"/>
      <c r="C250" s="684"/>
      <c r="D250" s="684"/>
      <c r="E250" s="684"/>
      <c r="F250" s="684"/>
      <c r="G250" s="684"/>
      <c r="H250" s="684"/>
      <c r="I250" s="684"/>
      <c r="J250" s="684"/>
      <c r="K250" s="684"/>
      <c r="L250" s="684"/>
      <c r="M250" s="684"/>
      <c r="N250" s="684"/>
      <c r="O250" s="684"/>
      <c r="P250" s="684"/>
      <c r="Q250" s="684"/>
      <c r="R250" s="684"/>
      <c r="S250" s="684"/>
      <c r="T250" s="684"/>
      <c r="U250" s="684"/>
      <c r="V250" s="684"/>
      <c r="W250" s="684"/>
      <c r="X250" s="684"/>
      <c r="Y250" s="684"/>
      <c r="Z250" s="684"/>
      <c r="AA250" s="684"/>
      <c r="AB250" s="684"/>
      <c r="AC250" s="684"/>
      <c r="AD250" s="684"/>
      <c r="AE250" s="684"/>
      <c r="AF250" s="684"/>
      <c r="AG250" s="684"/>
      <c r="AH250" s="684"/>
      <c r="AI250" s="684"/>
      <c r="AJ250" s="684"/>
      <c r="AK250" s="684"/>
      <c r="AL250" s="684"/>
      <c r="AM250" s="684"/>
      <c r="AN250" s="684"/>
      <c r="AO250" s="684"/>
      <c r="AP250" s="684"/>
      <c r="AQ250" s="684"/>
      <c r="AR250" s="684"/>
      <c r="AS250" s="684"/>
      <c r="AT250" s="684"/>
      <c r="AU250" s="684"/>
      <c r="AV250" s="684"/>
      <c r="AW250" s="684"/>
      <c r="AX250" s="684"/>
      <c r="AY250" s="684"/>
      <c r="AZ250" s="684"/>
      <c r="BA250" s="684"/>
      <c r="BB250" s="685"/>
    </row>
    <row r="251" spans="1:54" s="103" customFormat="1" ht="45" customHeight="1">
      <c r="A251" s="695" t="s">
        <v>301</v>
      </c>
      <c r="B251" s="696"/>
      <c r="C251" s="696"/>
      <c r="D251" s="696"/>
      <c r="E251" s="696"/>
      <c r="F251" s="696"/>
      <c r="G251" s="696"/>
      <c r="H251" s="696"/>
      <c r="I251" s="696"/>
      <c r="J251" s="696"/>
      <c r="K251" s="696"/>
      <c r="L251" s="696"/>
      <c r="M251" s="696"/>
      <c r="N251" s="696"/>
      <c r="O251" s="696"/>
      <c r="P251" s="696"/>
      <c r="Q251" s="696"/>
      <c r="R251" s="696"/>
      <c r="S251" s="696"/>
      <c r="T251" s="696"/>
      <c r="U251" s="696"/>
      <c r="V251" s="696"/>
      <c r="W251" s="696"/>
      <c r="X251" s="696"/>
      <c r="Y251" s="696"/>
      <c r="Z251" s="696"/>
      <c r="AA251" s="696"/>
      <c r="AB251" s="696"/>
      <c r="AC251" s="696"/>
      <c r="AD251" s="696"/>
      <c r="AE251" s="696"/>
      <c r="AF251" s="696"/>
      <c r="AG251" s="696"/>
      <c r="AH251" s="696"/>
      <c r="AI251" s="696"/>
      <c r="AJ251" s="696"/>
      <c r="AK251" s="696"/>
      <c r="AL251" s="696"/>
      <c r="AM251" s="696"/>
      <c r="AN251" s="696"/>
      <c r="AO251" s="696"/>
      <c r="AP251" s="696"/>
      <c r="AQ251" s="696"/>
      <c r="AR251" s="696"/>
      <c r="AS251" s="696"/>
      <c r="AT251" s="696"/>
      <c r="AU251" s="696"/>
      <c r="AV251" s="696"/>
      <c r="AW251" s="696"/>
      <c r="AX251" s="696"/>
      <c r="AY251" s="696"/>
      <c r="AZ251" s="696"/>
      <c r="BA251" s="696"/>
      <c r="BB251" s="696"/>
    </row>
    <row r="252" spans="1:54" s="103" customFormat="1" ht="19.5" customHeight="1">
      <c r="A252" s="102"/>
      <c r="B252" s="115"/>
      <c r="C252" s="115"/>
      <c r="D252" s="115"/>
      <c r="E252" s="115"/>
      <c r="F252" s="115"/>
      <c r="G252" s="462"/>
      <c r="H252" s="115"/>
      <c r="I252" s="397"/>
      <c r="J252" s="115"/>
      <c r="K252" s="115"/>
      <c r="L252" s="115"/>
      <c r="M252" s="115"/>
      <c r="N252" s="115"/>
      <c r="O252" s="115"/>
      <c r="P252" s="115"/>
      <c r="Q252" s="530"/>
      <c r="R252" s="530"/>
      <c r="S252" s="530"/>
      <c r="T252" s="115"/>
      <c r="U252" s="115"/>
      <c r="V252" s="115"/>
      <c r="W252" s="115"/>
      <c r="X252" s="115"/>
      <c r="Y252" s="115"/>
      <c r="Z252" s="115"/>
      <c r="AA252" s="115"/>
      <c r="AB252" s="115"/>
      <c r="AC252" s="115"/>
      <c r="AD252" s="115"/>
      <c r="AE252" s="115"/>
      <c r="AF252" s="115"/>
      <c r="AG252" s="115"/>
      <c r="AH252" s="115"/>
      <c r="AI252" s="115"/>
      <c r="AJ252" s="115"/>
      <c r="AK252" s="115"/>
      <c r="AL252" s="115"/>
      <c r="AM252" s="115"/>
      <c r="AN252" s="115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15"/>
      <c r="BB252" s="115"/>
    </row>
    <row r="253" spans="1:54" ht="19.5" customHeight="1">
      <c r="A253" s="682" t="s">
        <v>442</v>
      </c>
      <c r="B253" s="682"/>
      <c r="C253" s="682"/>
      <c r="D253" s="682"/>
      <c r="E253" s="682"/>
      <c r="F253" s="682"/>
      <c r="G253" s="682"/>
      <c r="H253" s="682"/>
      <c r="I253" s="682"/>
      <c r="J253" s="682"/>
      <c r="K253" s="682"/>
      <c r="L253" s="682"/>
      <c r="M253" s="682"/>
      <c r="N253" s="682"/>
      <c r="O253" s="682"/>
      <c r="P253" s="682"/>
      <c r="Q253" s="682"/>
      <c r="R253" s="682"/>
      <c r="S253" s="682"/>
      <c r="T253" s="682"/>
      <c r="U253" s="682"/>
      <c r="V253" s="682"/>
      <c r="W253" s="682"/>
      <c r="X253" s="682"/>
      <c r="Y253" s="682"/>
      <c r="Z253" s="682"/>
      <c r="AA253" s="682"/>
      <c r="AB253" s="682"/>
      <c r="AC253" s="682"/>
      <c r="AD253" s="682"/>
      <c r="AE253" s="682"/>
      <c r="AF253" s="682"/>
      <c r="AG253" s="682"/>
      <c r="AH253" s="682"/>
      <c r="AI253" s="682"/>
      <c r="AJ253" s="682"/>
      <c r="AK253" s="682"/>
      <c r="AL253" s="682"/>
      <c r="AM253" s="682"/>
      <c r="AN253" s="682"/>
      <c r="AO253" s="682"/>
      <c r="AP253" s="682"/>
      <c r="AQ253" s="682"/>
      <c r="AR253" s="682"/>
      <c r="AS253" s="682"/>
      <c r="AT253" s="682"/>
      <c r="AU253" s="682"/>
      <c r="AV253" s="682"/>
      <c r="AW253" s="682"/>
      <c r="AX253" s="682"/>
      <c r="AY253" s="682"/>
      <c r="AZ253" s="116"/>
      <c r="BA253" s="116"/>
    </row>
    <row r="254" spans="1:54" ht="19.5" customHeight="1">
      <c r="A254" s="124"/>
      <c r="B254" s="124"/>
      <c r="C254" s="124"/>
      <c r="D254" s="124"/>
      <c r="E254" s="124"/>
      <c r="F254" s="124"/>
      <c r="G254" s="463"/>
      <c r="H254" s="124"/>
      <c r="I254" s="398"/>
      <c r="J254" s="124"/>
      <c r="K254" s="124"/>
      <c r="L254" s="401"/>
      <c r="M254" s="124"/>
      <c r="N254" s="313"/>
      <c r="O254" s="124"/>
      <c r="P254" s="124"/>
      <c r="Q254" s="531"/>
      <c r="R254" s="531"/>
      <c r="S254" s="531"/>
      <c r="T254" s="124"/>
      <c r="U254" s="124"/>
      <c r="V254" s="124"/>
      <c r="W254" s="124"/>
      <c r="X254" s="124"/>
      <c r="Y254" s="124"/>
      <c r="Z254" s="313"/>
      <c r="AA254" s="124"/>
      <c r="AB254" s="124"/>
      <c r="AC254" s="125"/>
      <c r="AD254" s="125"/>
      <c r="AE254" s="124"/>
      <c r="AF254" s="124"/>
      <c r="AG254" s="124"/>
      <c r="AH254" s="125"/>
      <c r="AI254" s="125"/>
      <c r="AJ254" s="313"/>
      <c r="AK254" s="124"/>
      <c r="AL254" s="124"/>
      <c r="AM254" s="125"/>
      <c r="AN254" s="125"/>
      <c r="AO254" s="124"/>
      <c r="AP254" s="124"/>
      <c r="AQ254" s="124"/>
      <c r="AR254" s="125"/>
      <c r="AS254" s="125"/>
      <c r="AT254" s="124"/>
      <c r="AU254" s="124"/>
      <c r="AV254" s="124"/>
      <c r="AW254" s="125"/>
      <c r="AX254" s="125"/>
      <c r="AY254" s="124"/>
      <c r="AZ254" s="116"/>
      <c r="BA254" s="116"/>
    </row>
    <row r="255" spans="1:54" ht="16.5" customHeight="1">
      <c r="A255" s="224" t="s">
        <v>443</v>
      </c>
      <c r="B255" s="224"/>
      <c r="C255" s="266"/>
      <c r="D255" s="266"/>
      <c r="E255" s="223"/>
      <c r="F255" s="223"/>
      <c r="G255" s="464"/>
      <c r="H255" s="223"/>
      <c r="I255" s="399"/>
      <c r="J255" s="223"/>
      <c r="K255" s="223"/>
      <c r="L255" s="223"/>
      <c r="M255" s="223"/>
      <c r="N255" s="223"/>
      <c r="O255" s="223"/>
      <c r="P255" s="223"/>
      <c r="Q255" s="532"/>
      <c r="R255" s="532"/>
      <c r="S255" s="532"/>
      <c r="T255" s="119"/>
      <c r="U255" s="119"/>
      <c r="V255" s="119"/>
      <c r="W255" s="119"/>
      <c r="X255" s="119"/>
      <c r="Y255" s="119"/>
      <c r="Z255" s="223"/>
      <c r="AA255" s="119"/>
      <c r="AB255" s="119"/>
      <c r="AC255" s="119"/>
      <c r="AD255" s="119"/>
      <c r="AE255" s="119"/>
      <c r="AF255" s="119"/>
      <c r="AG255" s="119"/>
      <c r="AH255" s="119"/>
      <c r="AI255" s="119"/>
      <c r="AJ255" s="223"/>
      <c r="AK255" s="119"/>
      <c r="AL255" s="119"/>
      <c r="AM255" s="119"/>
      <c r="AN255" s="119"/>
      <c r="AO255" s="119"/>
      <c r="AP255" s="119"/>
      <c r="AQ255" s="119"/>
      <c r="AR255" s="119"/>
      <c r="AS255" s="119"/>
      <c r="AT255" s="119"/>
      <c r="AU255" s="119"/>
      <c r="AV255" s="119"/>
      <c r="AW255" s="119"/>
      <c r="AX255" s="119"/>
      <c r="AY255" s="119"/>
      <c r="AZ255" s="112"/>
      <c r="BA255" s="112"/>
      <c r="BB255" s="112"/>
    </row>
    <row r="256" spans="1:54" ht="18">
      <c r="A256" s="120"/>
      <c r="B256" s="117"/>
      <c r="C256" s="117"/>
      <c r="D256" s="121"/>
      <c r="E256" s="122"/>
      <c r="F256" s="122"/>
      <c r="G256" s="465"/>
      <c r="H256" s="117"/>
      <c r="I256" s="400"/>
      <c r="J256" s="117"/>
      <c r="K256" s="117"/>
      <c r="L256" s="117"/>
      <c r="M256" s="117"/>
      <c r="N256" s="117"/>
      <c r="O256" s="117"/>
      <c r="P256" s="117"/>
      <c r="Q256" s="533"/>
      <c r="R256" s="533"/>
      <c r="S256" s="533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7"/>
      <c r="AP256" s="117"/>
      <c r="AQ256" s="117"/>
      <c r="AR256" s="117"/>
      <c r="AS256" s="117"/>
      <c r="AT256" s="118"/>
      <c r="AU256" s="118"/>
      <c r="AV256" s="118"/>
      <c r="AW256" s="118"/>
      <c r="AX256" s="118"/>
      <c r="AY256" s="123"/>
      <c r="AZ256" s="95"/>
      <c r="BA256" s="95"/>
    </row>
    <row r="257" spans="1:53" ht="18">
      <c r="A257" s="120"/>
      <c r="B257" s="117"/>
      <c r="C257" s="117"/>
      <c r="D257" s="121"/>
      <c r="E257" s="122"/>
      <c r="F257" s="122"/>
      <c r="G257" s="465"/>
      <c r="H257" s="117"/>
      <c r="I257" s="400"/>
      <c r="J257" s="117"/>
      <c r="K257" s="117"/>
      <c r="L257" s="117"/>
      <c r="M257" s="117"/>
      <c r="N257" s="117"/>
      <c r="O257" s="117"/>
      <c r="P257" s="117"/>
      <c r="Q257" s="533"/>
      <c r="R257" s="533"/>
      <c r="S257" s="533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7"/>
      <c r="AP257" s="117"/>
      <c r="AQ257" s="117"/>
      <c r="AR257" s="117"/>
      <c r="AS257" s="117"/>
      <c r="AT257" s="118"/>
      <c r="AU257" s="118"/>
      <c r="AV257" s="118"/>
      <c r="AW257" s="118"/>
      <c r="AX257" s="118"/>
      <c r="AY257" s="123"/>
      <c r="AZ257" s="95"/>
      <c r="BA257" s="95"/>
    </row>
    <row r="258" spans="1:53" ht="18">
      <c r="A258" s="120"/>
      <c r="B258" s="117" t="s">
        <v>267</v>
      </c>
      <c r="C258" s="117"/>
      <c r="D258" s="121"/>
      <c r="E258" s="122"/>
      <c r="F258" s="122"/>
      <c r="G258" s="465"/>
      <c r="H258" s="117"/>
      <c r="I258" s="400"/>
      <c r="J258" s="117"/>
      <c r="K258" s="117"/>
      <c r="L258" s="117"/>
      <c r="M258" s="117"/>
      <c r="N258" s="117"/>
      <c r="O258" s="117"/>
      <c r="P258" s="117"/>
      <c r="Q258" s="533"/>
      <c r="R258" s="533"/>
      <c r="S258" s="533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7"/>
      <c r="AP258" s="117"/>
      <c r="AQ258" s="117"/>
      <c r="AR258" s="117"/>
      <c r="AS258" s="117"/>
      <c r="AT258" s="118"/>
      <c r="AU258" s="118"/>
      <c r="AV258" s="118"/>
      <c r="AW258" s="118"/>
      <c r="AX258" s="118"/>
      <c r="AY258" s="123"/>
      <c r="AZ258" s="95"/>
      <c r="BA258" s="95"/>
    </row>
    <row r="259" spans="1:53" ht="18">
      <c r="A259" s="120"/>
      <c r="B259" s="117"/>
      <c r="C259" s="117"/>
      <c r="D259" s="121"/>
      <c r="E259" s="122"/>
      <c r="F259" s="122"/>
      <c r="G259" s="465"/>
      <c r="H259" s="117"/>
      <c r="I259" s="400"/>
      <c r="J259" s="117"/>
      <c r="K259" s="117"/>
      <c r="L259" s="117"/>
      <c r="M259" s="117"/>
      <c r="N259" s="117"/>
      <c r="O259" s="117"/>
      <c r="P259" s="117"/>
      <c r="Q259" s="533"/>
      <c r="R259" s="533"/>
      <c r="S259" s="533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7"/>
      <c r="AP259" s="117"/>
      <c r="AQ259" s="117"/>
      <c r="AR259" s="117"/>
      <c r="AS259" s="117"/>
      <c r="AT259" s="118"/>
      <c r="AU259" s="118"/>
      <c r="AV259" s="118"/>
      <c r="AW259" s="118"/>
      <c r="AX259" s="118"/>
      <c r="AY259" s="123"/>
      <c r="AZ259" s="95"/>
      <c r="BA259" s="95"/>
    </row>
    <row r="260" spans="1:53" ht="18">
      <c r="A260" s="682" t="s">
        <v>444</v>
      </c>
      <c r="B260" s="682"/>
      <c r="C260" s="682"/>
      <c r="D260" s="683"/>
      <c r="E260" s="683"/>
      <c r="F260" s="683"/>
      <c r="G260" s="683"/>
      <c r="H260" s="683"/>
      <c r="I260" s="683"/>
      <c r="J260" s="683"/>
      <c r="K260" s="683"/>
      <c r="L260" s="401"/>
      <c r="M260" s="124"/>
      <c r="N260" s="313"/>
      <c r="O260" s="124"/>
      <c r="P260" s="124"/>
      <c r="Q260" s="531"/>
      <c r="R260" s="531"/>
      <c r="S260" s="531"/>
      <c r="T260" s="124"/>
      <c r="U260" s="124"/>
      <c r="V260" s="124"/>
      <c r="W260" s="124"/>
      <c r="X260" s="124"/>
      <c r="Y260" s="124"/>
      <c r="Z260" s="313"/>
      <c r="AA260" s="124"/>
      <c r="AB260" s="124"/>
      <c r="AC260" s="125"/>
      <c r="AD260" s="125"/>
      <c r="AE260" s="124"/>
      <c r="AF260" s="124"/>
      <c r="AG260" s="124"/>
      <c r="AH260" s="125"/>
      <c r="AI260" s="125"/>
      <c r="AJ260" s="313"/>
      <c r="AK260" s="124"/>
      <c r="AL260" s="124"/>
      <c r="AM260" s="125"/>
      <c r="AN260" s="125"/>
      <c r="AO260" s="124"/>
      <c r="AP260" s="124"/>
      <c r="AQ260" s="124"/>
      <c r="AR260" s="125"/>
      <c r="AS260" s="125"/>
      <c r="AT260" s="124"/>
      <c r="AU260" s="124"/>
      <c r="AV260" s="124"/>
      <c r="AW260" s="125"/>
      <c r="AX260" s="125"/>
      <c r="AY260" s="124"/>
      <c r="AZ260" s="116"/>
      <c r="BA260" s="116"/>
    </row>
    <row r="263" spans="1:53" ht="18">
      <c r="A263" s="119"/>
      <c r="B263" s="117"/>
      <c r="C263" s="117"/>
      <c r="D263" s="121"/>
      <c r="E263" s="122"/>
      <c r="F263" s="122"/>
      <c r="G263" s="465"/>
      <c r="H263" s="117"/>
      <c r="I263" s="400"/>
      <c r="J263" s="117"/>
      <c r="K263" s="117"/>
      <c r="L263" s="117"/>
      <c r="M263" s="117"/>
      <c r="N263" s="117"/>
      <c r="O263" s="117"/>
      <c r="P263" s="117"/>
      <c r="Q263" s="533"/>
      <c r="R263" s="533"/>
      <c r="S263" s="533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  <c r="AM263" s="118"/>
      <c r="AN263" s="118"/>
      <c r="AO263" s="117"/>
      <c r="AP263" s="117"/>
      <c r="AQ263" s="117"/>
      <c r="AR263" s="117"/>
      <c r="AS263" s="117"/>
      <c r="AT263" s="118"/>
      <c r="AU263" s="118"/>
      <c r="AV263" s="118"/>
      <c r="AW263" s="118"/>
      <c r="AX263" s="118"/>
      <c r="AY263" s="123"/>
      <c r="AZ263" s="95"/>
      <c r="BA263" s="95"/>
    </row>
    <row r="264" spans="1:53">
      <c r="A264" s="105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  <c r="AN264" s="106"/>
      <c r="AT264" s="106"/>
      <c r="AU264" s="106"/>
      <c r="AV264" s="106"/>
      <c r="AW264" s="106"/>
      <c r="AX264" s="106"/>
      <c r="AY264" s="95"/>
      <c r="AZ264" s="95"/>
      <c r="BA264" s="95"/>
    </row>
    <row r="265" spans="1:53">
      <c r="A265" s="105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106"/>
      <c r="AT265" s="106"/>
      <c r="AU265" s="106"/>
      <c r="AV265" s="106"/>
      <c r="AW265" s="106"/>
      <c r="AX265" s="106"/>
      <c r="AY265" s="95"/>
      <c r="AZ265" s="95"/>
      <c r="BA265" s="95"/>
    </row>
    <row r="266" spans="1:53">
      <c r="A266" s="105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T266" s="106"/>
      <c r="AU266" s="106"/>
      <c r="AV266" s="106"/>
      <c r="AW266" s="106"/>
      <c r="AX266" s="106"/>
      <c r="AY266" s="95"/>
      <c r="AZ266" s="95"/>
      <c r="BA266" s="95"/>
    </row>
    <row r="267" spans="1:53" ht="14.25" customHeight="1">
      <c r="A267" s="105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T267" s="106"/>
      <c r="AU267" s="106"/>
      <c r="AV267" s="106"/>
      <c r="AW267" s="106"/>
      <c r="AX267" s="106"/>
      <c r="AY267" s="95"/>
      <c r="AZ267" s="95"/>
      <c r="BA267" s="95"/>
    </row>
    <row r="268" spans="1:53">
      <c r="A268" s="107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  <c r="AN268" s="106"/>
      <c r="AT268" s="106"/>
      <c r="AU268" s="106"/>
      <c r="AV268" s="106"/>
      <c r="AW268" s="106"/>
      <c r="AX268" s="106"/>
      <c r="AY268" s="95"/>
      <c r="AZ268" s="95"/>
      <c r="BA268" s="95"/>
    </row>
    <row r="269" spans="1:53">
      <c r="A269" s="105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T269" s="106"/>
      <c r="AU269" s="106"/>
      <c r="AV269" s="106"/>
      <c r="AW269" s="106"/>
      <c r="AX269" s="106"/>
      <c r="AY269" s="95"/>
      <c r="AZ269" s="95"/>
      <c r="BA269" s="95"/>
    </row>
    <row r="270" spans="1:53">
      <c r="A270" s="105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T270" s="106"/>
      <c r="AU270" s="106"/>
      <c r="AV270" s="106"/>
      <c r="AW270" s="106"/>
      <c r="AX270" s="106"/>
      <c r="AY270" s="95"/>
      <c r="AZ270" s="95"/>
      <c r="BA270" s="95"/>
    </row>
    <row r="271" spans="1:53">
      <c r="A271" s="105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106"/>
      <c r="AT271" s="106"/>
      <c r="AU271" s="106"/>
      <c r="AV271" s="106"/>
      <c r="AW271" s="106"/>
      <c r="AX271" s="106"/>
      <c r="AY271" s="95"/>
      <c r="AZ271" s="95"/>
      <c r="BA271" s="95"/>
    </row>
    <row r="272" spans="1:53">
      <c r="A272" s="105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T272" s="106"/>
      <c r="AU272" s="106"/>
      <c r="AV272" s="106"/>
      <c r="AW272" s="106"/>
      <c r="AX272" s="106"/>
      <c r="AY272" s="95"/>
      <c r="AZ272" s="95"/>
      <c r="BA272" s="95"/>
    </row>
    <row r="273" spans="1:54" ht="12.75" customHeight="1">
      <c r="A273" s="105"/>
    </row>
    <row r="274" spans="1:54">
      <c r="A274" s="107"/>
    </row>
    <row r="275" spans="1:54">
      <c r="A275" s="105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  <c r="AH275" s="110"/>
      <c r="AI275" s="110"/>
      <c r="AJ275" s="110"/>
      <c r="AK275" s="110"/>
      <c r="AL275" s="110"/>
      <c r="AM275" s="110"/>
      <c r="AN275" s="110"/>
      <c r="AT275" s="110"/>
      <c r="AU275" s="110"/>
      <c r="AV275" s="110"/>
      <c r="AW275" s="110"/>
      <c r="AX275" s="110"/>
    </row>
    <row r="276" spans="1:54" s="104" customFormat="1">
      <c r="A276" s="105"/>
      <c r="D276" s="108"/>
      <c r="E276" s="109"/>
      <c r="F276" s="109"/>
      <c r="G276" s="450"/>
      <c r="I276" s="381"/>
      <c r="Q276" s="507"/>
      <c r="R276" s="507"/>
      <c r="S276" s="507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  <c r="AH276" s="110"/>
      <c r="AI276" s="110"/>
      <c r="AJ276" s="110"/>
      <c r="AK276" s="110"/>
      <c r="AL276" s="110"/>
      <c r="AM276" s="110"/>
      <c r="AN276" s="110"/>
      <c r="AT276" s="110"/>
      <c r="AU276" s="110"/>
      <c r="AV276" s="110"/>
      <c r="AW276" s="110"/>
      <c r="AX276" s="110"/>
      <c r="BB276" s="95"/>
    </row>
    <row r="277" spans="1:54" s="104" customFormat="1">
      <c r="A277" s="105"/>
      <c r="D277" s="108"/>
      <c r="E277" s="109"/>
      <c r="F277" s="109"/>
      <c r="G277" s="450"/>
      <c r="I277" s="381"/>
      <c r="Q277" s="507"/>
      <c r="R277" s="507"/>
      <c r="S277" s="507"/>
      <c r="T277" s="110"/>
      <c r="U277" s="110"/>
      <c r="V277" s="110"/>
      <c r="W277" s="110"/>
      <c r="X277" s="110"/>
      <c r="Y277" s="110"/>
      <c r="Z277" s="110"/>
      <c r="AA277" s="110"/>
      <c r="AB277" s="110"/>
      <c r="AC277" s="110"/>
      <c r="AD277" s="110"/>
      <c r="AE277" s="110"/>
      <c r="AF277" s="110"/>
      <c r="AG277" s="110"/>
      <c r="AH277" s="110"/>
      <c r="AI277" s="110"/>
      <c r="AJ277" s="110"/>
      <c r="AK277" s="110"/>
      <c r="AL277" s="110"/>
      <c r="AM277" s="110"/>
      <c r="AN277" s="110"/>
      <c r="AT277" s="110"/>
      <c r="AU277" s="110"/>
      <c r="AV277" s="110"/>
      <c r="AW277" s="110"/>
      <c r="AX277" s="110"/>
      <c r="BB277" s="95"/>
    </row>
    <row r="278" spans="1:54" s="104" customFormat="1">
      <c r="A278" s="105"/>
      <c r="D278" s="108"/>
      <c r="E278" s="109"/>
      <c r="F278" s="109"/>
      <c r="G278" s="450"/>
      <c r="I278" s="381"/>
      <c r="Q278" s="507"/>
      <c r="R278" s="507"/>
      <c r="S278" s="507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  <c r="AG278" s="110"/>
      <c r="AH278" s="110"/>
      <c r="AI278" s="110"/>
      <c r="AJ278" s="110"/>
      <c r="AK278" s="110"/>
      <c r="AL278" s="110"/>
      <c r="AM278" s="110"/>
      <c r="AN278" s="110"/>
      <c r="AT278" s="110"/>
      <c r="AU278" s="110"/>
      <c r="AV278" s="110"/>
      <c r="AW278" s="110"/>
      <c r="AX278" s="110"/>
      <c r="BB278" s="95"/>
    </row>
    <row r="279" spans="1:54" s="104" customFormat="1">
      <c r="A279" s="105"/>
      <c r="D279" s="108"/>
      <c r="E279" s="109"/>
      <c r="F279" s="109"/>
      <c r="G279" s="450"/>
      <c r="I279" s="381"/>
      <c r="Q279" s="507"/>
      <c r="R279" s="507"/>
      <c r="S279" s="507"/>
      <c r="BB279" s="95"/>
    </row>
    <row r="285" spans="1:54" s="104" customFormat="1" ht="49.5" customHeight="1">
      <c r="D285" s="108"/>
      <c r="E285" s="109"/>
      <c r="F285" s="109"/>
      <c r="G285" s="450"/>
      <c r="I285" s="381"/>
      <c r="Q285" s="507"/>
      <c r="R285" s="507"/>
      <c r="S285" s="507"/>
      <c r="BB285" s="95"/>
    </row>
  </sheetData>
  <mergeCells count="235">
    <mergeCell ref="A248:C248"/>
    <mergeCell ref="A249:C249"/>
    <mergeCell ref="AZ81:AZ85"/>
    <mergeCell ref="BA81:BA85"/>
    <mergeCell ref="AU81:AU85"/>
    <mergeCell ref="AV81:AV85"/>
    <mergeCell ref="AW81:AW85"/>
    <mergeCell ref="AX81:AX85"/>
    <mergeCell ref="AY81:AY85"/>
    <mergeCell ref="AP81:AP85"/>
    <mergeCell ref="AQ81:AQ85"/>
    <mergeCell ref="AR81:AR85"/>
    <mergeCell ref="AS81:AS85"/>
    <mergeCell ref="AT81:AT85"/>
    <mergeCell ref="AK81:AK85"/>
    <mergeCell ref="AL81:AL85"/>
    <mergeCell ref="AM81:AM85"/>
    <mergeCell ref="AN81:AN85"/>
    <mergeCell ref="AO81:AO85"/>
    <mergeCell ref="AF81:AF85"/>
    <mergeCell ref="AG81:AG85"/>
    <mergeCell ref="AH81:AH85"/>
    <mergeCell ref="AI81:AI85"/>
    <mergeCell ref="AJ81:AJ85"/>
    <mergeCell ref="AA81:AA85"/>
    <mergeCell ref="AB81:AB85"/>
    <mergeCell ref="AC81:AC85"/>
    <mergeCell ref="AD81:AD85"/>
    <mergeCell ref="AE81:AE85"/>
    <mergeCell ref="V81:V85"/>
    <mergeCell ref="W81:W85"/>
    <mergeCell ref="X81:X85"/>
    <mergeCell ref="Y81:Y85"/>
    <mergeCell ref="Z81:Z85"/>
    <mergeCell ref="Q81:Q85"/>
    <mergeCell ref="R81:R85"/>
    <mergeCell ref="S81:S85"/>
    <mergeCell ref="T81:T85"/>
    <mergeCell ref="U81:U85"/>
    <mergeCell ref="L81:L85"/>
    <mergeCell ref="M81:M85"/>
    <mergeCell ref="N81:N85"/>
    <mergeCell ref="O81:O85"/>
    <mergeCell ref="P81:P85"/>
    <mergeCell ref="A216:A219"/>
    <mergeCell ref="B216:B219"/>
    <mergeCell ref="C216:C219"/>
    <mergeCell ref="E81:E85"/>
    <mergeCell ref="F81:F85"/>
    <mergeCell ref="A208:A211"/>
    <mergeCell ref="B208:B211"/>
    <mergeCell ref="C208:C211"/>
    <mergeCell ref="A212:A215"/>
    <mergeCell ref="B212:B215"/>
    <mergeCell ref="C212:C215"/>
    <mergeCell ref="A200:A203"/>
    <mergeCell ref="B200:B203"/>
    <mergeCell ref="C200:C203"/>
    <mergeCell ref="A204:A207"/>
    <mergeCell ref="B204:B207"/>
    <mergeCell ref="C204:C207"/>
    <mergeCell ref="A192:A195"/>
    <mergeCell ref="B192:B195"/>
    <mergeCell ref="C183:C187"/>
    <mergeCell ref="A188:A191"/>
    <mergeCell ref="B188:B191"/>
    <mergeCell ref="C188:C191"/>
    <mergeCell ref="B157:B162"/>
    <mergeCell ref="G81:G85"/>
    <mergeCell ref="H81:H85"/>
    <mergeCell ref="I81:I85"/>
    <mergeCell ref="J81:J85"/>
    <mergeCell ref="K81:K85"/>
    <mergeCell ref="A100:C100"/>
    <mergeCell ref="A138:C140"/>
    <mergeCell ref="A93:A94"/>
    <mergeCell ref="B93:B94"/>
    <mergeCell ref="C93:C94"/>
    <mergeCell ref="A111:A112"/>
    <mergeCell ref="B111:B112"/>
    <mergeCell ref="C111:C112"/>
    <mergeCell ref="A115:A117"/>
    <mergeCell ref="B115:B117"/>
    <mergeCell ref="C115:C117"/>
    <mergeCell ref="A127:A128"/>
    <mergeCell ref="B127:B128"/>
    <mergeCell ref="C128:C129"/>
    <mergeCell ref="C157:C162"/>
    <mergeCell ref="A179:A182"/>
    <mergeCell ref="B179:B182"/>
    <mergeCell ref="C179:C182"/>
    <mergeCell ref="A171:A174"/>
    <mergeCell ref="B171:B174"/>
    <mergeCell ref="C171:C174"/>
    <mergeCell ref="A175:A178"/>
    <mergeCell ref="B175:B178"/>
    <mergeCell ref="C175:C178"/>
    <mergeCell ref="C78:C80"/>
    <mergeCell ref="A95:C98"/>
    <mergeCell ref="A89:A90"/>
    <mergeCell ref="B89:B90"/>
    <mergeCell ref="C89:C90"/>
    <mergeCell ref="A91:A92"/>
    <mergeCell ref="B91:B92"/>
    <mergeCell ref="C91:C92"/>
    <mergeCell ref="A81:A86"/>
    <mergeCell ref="B81:B86"/>
    <mergeCell ref="C81:C86"/>
    <mergeCell ref="A226:A230"/>
    <mergeCell ref="B226:B230"/>
    <mergeCell ref="C226:C230"/>
    <mergeCell ref="BB226:BB230"/>
    <mergeCell ref="A221:A225"/>
    <mergeCell ref="B221:B225"/>
    <mergeCell ref="C221:C225"/>
    <mergeCell ref="BB221:BB225"/>
    <mergeCell ref="A151:BB151"/>
    <mergeCell ref="A152:A156"/>
    <mergeCell ref="B152:B156"/>
    <mergeCell ref="A157:A162"/>
    <mergeCell ref="A163:A166"/>
    <mergeCell ref="B163:B166"/>
    <mergeCell ref="C163:C166"/>
    <mergeCell ref="A167:A170"/>
    <mergeCell ref="B167:B170"/>
    <mergeCell ref="C167:C170"/>
    <mergeCell ref="C192:C195"/>
    <mergeCell ref="A196:A199"/>
    <mergeCell ref="B196:B199"/>
    <mergeCell ref="C196:C199"/>
    <mergeCell ref="B183:B187"/>
    <mergeCell ref="A183:A187"/>
    <mergeCell ref="A251:BB251"/>
    <mergeCell ref="A146:A150"/>
    <mergeCell ref="B146:B150"/>
    <mergeCell ref="B53:B54"/>
    <mergeCell ref="B55:B56"/>
    <mergeCell ref="B57:B58"/>
    <mergeCell ref="B59:B60"/>
    <mergeCell ref="B61:B62"/>
    <mergeCell ref="B63:B64"/>
    <mergeCell ref="B65:B66"/>
    <mergeCell ref="A48:A66"/>
    <mergeCell ref="C48:C66"/>
    <mergeCell ref="D81:D85"/>
    <mergeCell ref="A87:A88"/>
    <mergeCell ref="B87:B88"/>
    <mergeCell ref="C87:C88"/>
    <mergeCell ref="B75:B76"/>
    <mergeCell ref="C75:C77"/>
    <mergeCell ref="A78:A80"/>
    <mergeCell ref="B78:B79"/>
    <mergeCell ref="A231:BB231"/>
    <mergeCell ref="BB157:BB162"/>
    <mergeCell ref="C146:C150"/>
    <mergeCell ref="BB146:BB150"/>
    <mergeCell ref="C67:C68"/>
    <mergeCell ref="C69:C70"/>
    <mergeCell ref="BB102:BB106"/>
    <mergeCell ref="A67:A68"/>
    <mergeCell ref="B67:B68"/>
    <mergeCell ref="A69:A70"/>
    <mergeCell ref="B69:B70"/>
    <mergeCell ref="A71:A72"/>
    <mergeCell ref="A260:K260"/>
    <mergeCell ref="A250:BB250"/>
    <mergeCell ref="A253:AY253"/>
    <mergeCell ref="A232:BB232"/>
    <mergeCell ref="A233:C237"/>
    <mergeCell ref="BB233:BB237"/>
    <mergeCell ref="A238:C242"/>
    <mergeCell ref="A243:C247"/>
    <mergeCell ref="BB243:BB247"/>
    <mergeCell ref="BB238:BB242"/>
    <mergeCell ref="BB152:BB156"/>
    <mergeCell ref="A107:A110"/>
    <mergeCell ref="B107:B110"/>
    <mergeCell ref="C107:C110"/>
    <mergeCell ref="BB107:BB110"/>
    <mergeCell ref="BB141:BB145"/>
    <mergeCell ref="BB10:BB14"/>
    <mergeCell ref="A15:C19"/>
    <mergeCell ref="BB15:BB35"/>
    <mergeCell ref="Z7:AD7"/>
    <mergeCell ref="AE7:AI7"/>
    <mergeCell ref="AJ7:AN7"/>
    <mergeCell ref="AO7:AS7"/>
    <mergeCell ref="AT7:AX7"/>
    <mergeCell ref="T7:V7"/>
    <mergeCell ref="A20:C20"/>
    <mergeCell ref="A21:C25"/>
    <mergeCell ref="A26:C30"/>
    <mergeCell ref="A10:C14"/>
    <mergeCell ref="K7:M7"/>
    <mergeCell ref="N7:P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A36:C40"/>
    <mergeCell ref="W7:Y7"/>
    <mergeCell ref="A31:C35"/>
    <mergeCell ref="Q7:S7"/>
    <mergeCell ref="A141:A145"/>
    <mergeCell ref="B141:B145"/>
    <mergeCell ref="C141:C145"/>
    <mergeCell ref="C152:C156"/>
    <mergeCell ref="C71:C72"/>
    <mergeCell ref="A73:A74"/>
    <mergeCell ref="B73:B74"/>
    <mergeCell ref="C73:C74"/>
    <mergeCell ref="A75:A77"/>
    <mergeCell ref="A41:BB41"/>
    <mergeCell ref="A42:A46"/>
    <mergeCell ref="B42:B46"/>
    <mergeCell ref="C42:C46"/>
    <mergeCell ref="BB42:BB46"/>
    <mergeCell ref="B48:B52"/>
    <mergeCell ref="BB48:BB52"/>
    <mergeCell ref="A102:A106"/>
    <mergeCell ref="B102:B106"/>
    <mergeCell ref="C102:C106"/>
    <mergeCell ref="B71:B72"/>
  </mergeCells>
  <pageMargins left="0.59055118110236227" right="0.59055118110236227" top="1.1811023622047245" bottom="0.39370078740157483" header="0" footer="0"/>
  <pageSetup paperSize="9" scale="30" orientation="landscape" r:id="rId1"/>
  <headerFooter>
    <oddFooter>&amp;C&amp;"Times New Roman,обычный"&amp;8Страница  &amp;P из &amp;N</oddFooter>
  </headerFooter>
  <rowBreaks count="1" manualBreakCount="1">
    <brk id="240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R20"/>
  <sheetViews>
    <sheetView zoomScale="71" zoomScaleNormal="71" workbookViewId="0">
      <selection activeCell="B16" sqref="B16"/>
    </sheetView>
  </sheetViews>
  <sheetFormatPr defaultColWidth="9.109375" defaultRowHeight="13.8"/>
  <cols>
    <col min="1" max="1" width="4" style="236" customWidth="1"/>
    <col min="2" max="2" width="36" style="237" customWidth="1"/>
    <col min="3" max="3" width="14.88671875" style="237" customWidth="1"/>
    <col min="4" max="4" width="7.33203125" style="237" customWidth="1"/>
    <col min="5" max="5" width="8" style="237" customWidth="1"/>
    <col min="6" max="6" width="6.88671875" style="237" customWidth="1"/>
    <col min="7" max="8" width="6.44140625" style="237" customWidth="1"/>
    <col min="9" max="9" width="2.6640625" style="237" bestFit="1" customWidth="1"/>
    <col min="10" max="10" width="5.44140625" style="237" customWidth="1"/>
    <col min="11" max="11" width="6.109375" style="237" customWidth="1"/>
    <col min="12" max="12" width="2.6640625" style="237" bestFit="1" customWidth="1"/>
    <col min="13" max="13" width="5.5546875" style="237" customWidth="1"/>
    <col min="14" max="14" width="5.44140625" style="237" customWidth="1"/>
    <col min="15" max="15" width="2.6640625" style="237" bestFit="1" customWidth="1"/>
    <col min="16" max="17" width="6.109375" style="237" customWidth="1"/>
    <col min="18" max="18" width="2.6640625" style="237" bestFit="1" customWidth="1"/>
    <col min="19" max="19" width="4.88671875" style="237" customWidth="1"/>
    <col min="20" max="20" width="5.33203125" style="237" customWidth="1"/>
    <col min="21" max="21" width="2.6640625" style="237" bestFit="1" customWidth="1"/>
    <col min="22" max="22" width="5.6640625" style="237" customWidth="1"/>
    <col min="23" max="23" width="5.109375" style="237" customWidth="1"/>
    <col min="24" max="24" width="2.6640625" style="237" bestFit="1" customWidth="1"/>
    <col min="25" max="25" width="5.6640625" style="237" customWidth="1"/>
    <col min="26" max="26" width="5" style="237" customWidth="1"/>
    <col min="27" max="27" width="2.6640625" style="237" bestFit="1" customWidth="1"/>
    <col min="28" max="28" width="4.6640625" style="237" customWidth="1"/>
    <col min="29" max="29" width="4.5546875" style="237" customWidth="1"/>
    <col min="30" max="30" width="2.6640625" style="237" bestFit="1" customWidth="1"/>
    <col min="31" max="31" width="5" style="237" customWidth="1"/>
    <col min="32" max="32" width="5.109375" style="237" customWidth="1"/>
    <col min="33" max="33" width="2.6640625" style="237" bestFit="1" customWidth="1"/>
    <col min="34" max="34" width="5" style="237" customWidth="1"/>
    <col min="35" max="35" width="5.109375" style="237" customWidth="1"/>
    <col min="36" max="36" width="2.6640625" style="237" bestFit="1" customWidth="1"/>
    <col min="37" max="37" width="4.6640625" style="237" customWidth="1"/>
    <col min="38" max="38" width="6" style="237" customWidth="1"/>
    <col min="39" max="39" width="2.6640625" style="237" bestFit="1" customWidth="1"/>
    <col min="40" max="40" width="4.88671875" style="237" customWidth="1"/>
    <col min="41" max="41" width="5.33203125" style="237" customWidth="1"/>
    <col min="42" max="42" width="2.6640625" style="237" bestFit="1" customWidth="1"/>
    <col min="43" max="43" width="14.88671875" style="237" customWidth="1"/>
    <col min="44" max="16384" width="9.109375" style="237"/>
  </cols>
  <sheetData>
    <row r="1" spans="1:44">
      <c r="AE1" s="761" t="s">
        <v>304</v>
      </c>
      <c r="AF1" s="761"/>
      <c r="AG1" s="761"/>
      <c r="AH1" s="761"/>
      <c r="AI1" s="761"/>
      <c r="AJ1" s="761"/>
      <c r="AK1" s="761"/>
      <c r="AL1" s="761"/>
      <c r="AM1" s="761"/>
    </row>
    <row r="2" spans="1:44" s="239" customFormat="1" ht="15.75" customHeight="1">
      <c r="A2" s="762" t="s">
        <v>476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  <c r="O2" s="762"/>
      <c r="P2" s="762"/>
      <c r="Q2" s="762"/>
      <c r="R2" s="762"/>
      <c r="S2" s="762"/>
      <c r="T2" s="762"/>
      <c r="U2" s="762"/>
      <c r="V2" s="762"/>
      <c r="W2" s="762"/>
      <c r="X2" s="762"/>
      <c r="Y2" s="762"/>
      <c r="Z2" s="762"/>
      <c r="AA2" s="762"/>
      <c r="AB2" s="762"/>
      <c r="AC2" s="762"/>
      <c r="AD2" s="762"/>
      <c r="AE2" s="762"/>
      <c r="AF2" s="762"/>
      <c r="AG2" s="762"/>
      <c r="AH2" s="762"/>
      <c r="AI2" s="762"/>
      <c r="AJ2" s="762"/>
      <c r="AK2" s="762"/>
      <c r="AL2" s="762"/>
      <c r="AM2" s="762"/>
      <c r="AN2" s="762"/>
      <c r="AO2" s="238"/>
      <c r="AP2" s="238"/>
    </row>
    <row r="3" spans="1:44" s="239" customFormat="1" ht="15.75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</row>
    <row r="4" spans="1:44" s="241" customFormat="1" thickBot="1">
      <c r="A4" s="240"/>
    </row>
    <row r="5" spans="1:44" s="241" customFormat="1" ht="12.75" customHeight="1" thickBot="1">
      <c r="A5" s="763" t="s">
        <v>0</v>
      </c>
      <c r="B5" s="765" t="s">
        <v>303</v>
      </c>
      <c r="C5" s="765" t="s">
        <v>269</v>
      </c>
      <c r="D5" s="767" t="s">
        <v>270</v>
      </c>
      <c r="E5" s="768"/>
      <c r="F5" s="768"/>
      <c r="G5" s="771" t="s">
        <v>255</v>
      </c>
      <c r="H5" s="772"/>
      <c r="I5" s="772"/>
      <c r="J5" s="772"/>
      <c r="K5" s="772"/>
      <c r="L5" s="772"/>
      <c r="M5" s="772"/>
      <c r="N5" s="772"/>
      <c r="O5" s="772"/>
      <c r="P5" s="772"/>
      <c r="Q5" s="772"/>
      <c r="R5" s="772"/>
      <c r="S5" s="772"/>
      <c r="T5" s="772"/>
      <c r="U5" s="772"/>
      <c r="V5" s="772"/>
      <c r="W5" s="772"/>
      <c r="X5" s="772"/>
      <c r="Y5" s="772"/>
      <c r="Z5" s="772"/>
      <c r="AA5" s="772"/>
      <c r="AB5" s="772"/>
      <c r="AC5" s="772"/>
      <c r="AD5" s="772"/>
      <c r="AE5" s="772"/>
      <c r="AF5" s="772"/>
      <c r="AG5" s="772"/>
      <c r="AH5" s="772"/>
      <c r="AI5" s="772"/>
      <c r="AJ5" s="772"/>
      <c r="AK5" s="772"/>
      <c r="AL5" s="772"/>
      <c r="AM5" s="772"/>
      <c r="AN5" s="772"/>
      <c r="AO5" s="772"/>
      <c r="AP5" s="772"/>
      <c r="AQ5" s="753" t="s">
        <v>302</v>
      </c>
    </row>
    <row r="6" spans="1:44" s="241" customFormat="1" ht="66.75" customHeight="1">
      <c r="A6" s="764"/>
      <c r="B6" s="766"/>
      <c r="C6" s="766"/>
      <c r="D6" s="769"/>
      <c r="E6" s="770"/>
      <c r="F6" s="770"/>
      <c r="G6" s="566" t="s">
        <v>17</v>
      </c>
      <c r="H6" s="566"/>
      <c r="I6" s="566"/>
      <c r="J6" s="566" t="s">
        <v>18</v>
      </c>
      <c r="K6" s="566"/>
      <c r="L6" s="566"/>
      <c r="M6" s="566" t="s">
        <v>22</v>
      </c>
      <c r="N6" s="566"/>
      <c r="O6" s="566"/>
      <c r="P6" s="566" t="s">
        <v>24</v>
      </c>
      <c r="Q6" s="566"/>
      <c r="R6" s="566"/>
      <c r="S6" s="566" t="s">
        <v>25</v>
      </c>
      <c r="T6" s="566"/>
      <c r="U6" s="566"/>
      <c r="V6" s="566" t="s">
        <v>26</v>
      </c>
      <c r="W6" s="566"/>
      <c r="X6" s="566"/>
      <c r="Y6" s="566" t="s">
        <v>28</v>
      </c>
      <c r="Z6" s="566"/>
      <c r="AA6" s="566"/>
      <c r="AB6" s="566" t="s">
        <v>29</v>
      </c>
      <c r="AC6" s="566"/>
      <c r="AD6" s="566"/>
      <c r="AE6" s="566" t="s">
        <v>30</v>
      </c>
      <c r="AF6" s="566"/>
      <c r="AG6" s="566"/>
      <c r="AH6" s="566" t="s">
        <v>32</v>
      </c>
      <c r="AI6" s="566"/>
      <c r="AJ6" s="566"/>
      <c r="AK6" s="566" t="s">
        <v>33</v>
      </c>
      <c r="AL6" s="566"/>
      <c r="AM6" s="566"/>
      <c r="AN6" s="566" t="s">
        <v>34</v>
      </c>
      <c r="AO6" s="566"/>
      <c r="AP6" s="773"/>
      <c r="AQ6" s="754"/>
    </row>
    <row r="7" spans="1:44" s="245" customFormat="1" ht="27" thickBot="1">
      <c r="A7" s="242"/>
      <c r="B7" s="243"/>
      <c r="C7" s="353"/>
      <c r="D7" s="244" t="s">
        <v>20</v>
      </c>
      <c r="E7" s="244" t="s">
        <v>21</v>
      </c>
      <c r="F7" s="244" t="s">
        <v>19</v>
      </c>
      <c r="G7" s="244" t="s">
        <v>20</v>
      </c>
      <c r="H7" s="244" t="s">
        <v>21</v>
      </c>
      <c r="I7" s="244" t="s">
        <v>19</v>
      </c>
      <c r="J7" s="244" t="s">
        <v>20</v>
      </c>
      <c r="K7" s="244" t="s">
        <v>21</v>
      </c>
      <c r="L7" s="244" t="s">
        <v>19</v>
      </c>
      <c r="M7" s="244" t="s">
        <v>20</v>
      </c>
      <c r="N7" s="244" t="s">
        <v>21</v>
      </c>
      <c r="O7" s="244" t="s">
        <v>19</v>
      </c>
      <c r="P7" s="244" t="s">
        <v>20</v>
      </c>
      <c r="Q7" s="244" t="s">
        <v>21</v>
      </c>
      <c r="R7" s="244" t="s">
        <v>19</v>
      </c>
      <c r="S7" s="244" t="s">
        <v>20</v>
      </c>
      <c r="T7" s="244" t="s">
        <v>21</v>
      </c>
      <c r="U7" s="244" t="s">
        <v>19</v>
      </c>
      <c r="V7" s="244" t="s">
        <v>20</v>
      </c>
      <c r="W7" s="244" t="s">
        <v>21</v>
      </c>
      <c r="X7" s="244" t="s">
        <v>19</v>
      </c>
      <c r="Y7" s="244" t="s">
        <v>20</v>
      </c>
      <c r="Z7" s="244" t="s">
        <v>21</v>
      </c>
      <c r="AA7" s="244" t="s">
        <v>19</v>
      </c>
      <c r="AB7" s="244" t="s">
        <v>20</v>
      </c>
      <c r="AC7" s="244" t="s">
        <v>21</v>
      </c>
      <c r="AD7" s="244" t="s">
        <v>19</v>
      </c>
      <c r="AE7" s="244" t="s">
        <v>20</v>
      </c>
      <c r="AF7" s="244" t="s">
        <v>21</v>
      </c>
      <c r="AG7" s="244" t="s">
        <v>19</v>
      </c>
      <c r="AH7" s="244" t="s">
        <v>20</v>
      </c>
      <c r="AI7" s="244" t="s">
        <v>21</v>
      </c>
      <c r="AJ7" s="244" t="s">
        <v>19</v>
      </c>
      <c r="AK7" s="244" t="s">
        <v>20</v>
      </c>
      <c r="AL7" s="244" t="s">
        <v>21</v>
      </c>
      <c r="AM7" s="244" t="s">
        <v>19</v>
      </c>
      <c r="AN7" s="244" t="s">
        <v>20</v>
      </c>
      <c r="AO7" s="244" t="s">
        <v>21</v>
      </c>
      <c r="AP7" s="307" t="s">
        <v>19</v>
      </c>
      <c r="AQ7" s="755"/>
    </row>
    <row r="8" spans="1:44" s="241" customFormat="1" ht="55.8" thickBot="1">
      <c r="A8" s="246">
        <v>1</v>
      </c>
      <c r="B8" s="350" t="s">
        <v>391</v>
      </c>
      <c r="C8" s="354" t="s">
        <v>396</v>
      </c>
      <c r="D8" s="348">
        <v>1</v>
      </c>
      <c r="E8" s="248"/>
      <c r="F8" s="249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348">
        <v>1</v>
      </c>
      <c r="AO8" s="247"/>
      <c r="AP8" s="248"/>
      <c r="AQ8" s="308"/>
    </row>
    <row r="9" spans="1:44" s="241" customFormat="1" ht="69.599999999999994" thickBot="1">
      <c r="A9" s="250">
        <v>2</v>
      </c>
      <c r="B9" s="351" t="s">
        <v>392</v>
      </c>
      <c r="C9" s="354" t="s">
        <v>397</v>
      </c>
      <c r="D9" s="349">
        <v>1</v>
      </c>
      <c r="E9" s="252"/>
      <c r="F9" s="253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349">
        <v>1</v>
      </c>
      <c r="AO9" s="251"/>
      <c r="AP9" s="252"/>
      <c r="AQ9" s="308"/>
    </row>
    <row r="10" spans="1:44" s="241" customFormat="1" ht="42" thickBot="1">
      <c r="A10" s="250">
        <v>3</v>
      </c>
      <c r="B10" s="351" t="s">
        <v>393</v>
      </c>
      <c r="C10" s="354">
        <v>0</v>
      </c>
      <c r="D10" s="349">
        <v>5</v>
      </c>
      <c r="E10" s="252"/>
      <c r="F10" s="253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349">
        <v>5</v>
      </c>
      <c r="AO10" s="251"/>
      <c r="AP10" s="252"/>
      <c r="AQ10" s="308"/>
    </row>
    <row r="11" spans="1:44" s="241" customFormat="1" ht="83.4" thickBot="1">
      <c r="A11" s="250">
        <v>4</v>
      </c>
      <c r="B11" s="351" t="s">
        <v>394</v>
      </c>
      <c r="C11" s="354" t="s">
        <v>398</v>
      </c>
      <c r="D11" s="349">
        <v>3</v>
      </c>
      <c r="E11" s="252"/>
      <c r="F11" s="253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349">
        <v>3</v>
      </c>
      <c r="AO11" s="251"/>
      <c r="AP11" s="252"/>
      <c r="AQ11" s="308"/>
    </row>
    <row r="12" spans="1:44" s="241" customFormat="1" ht="83.4" thickBot="1">
      <c r="A12" s="250">
        <v>5</v>
      </c>
      <c r="B12" s="352" t="s">
        <v>395</v>
      </c>
      <c r="C12" s="354">
        <v>15</v>
      </c>
      <c r="D12" s="349">
        <v>15</v>
      </c>
      <c r="E12" s="252"/>
      <c r="F12" s="253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349">
        <v>15</v>
      </c>
      <c r="AO12" s="251"/>
      <c r="AP12" s="252"/>
      <c r="AQ12" s="308"/>
    </row>
    <row r="13" spans="1:44" s="256" customFormat="1" ht="13.2">
      <c r="A13" s="254"/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</row>
    <row r="14" spans="1:44" s="256" customFormat="1" ht="13.2">
      <c r="A14" s="254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</row>
    <row r="15" spans="1:44" s="258" customFormat="1" ht="70.95" customHeight="1">
      <c r="A15" s="756" t="s">
        <v>285</v>
      </c>
      <c r="B15" s="757"/>
      <c r="C15" s="757"/>
      <c r="D15" s="759" t="s">
        <v>286</v>
      </c>
      <c r="E15" s="759"/>
      <c r="F15" s="760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</row>
    <row r="16" spans="1:44" s="258" customFormat="1" ht="15.6">
      <c r="A16" s="259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</row>
    <row r="17" spans="1:70" s="258" customFormat="1" ht="15.6">
      <c r="A17" s="259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</row>
    <row r="18" spans="1:70" s="111" customFormat="1" ht="14.25" customHeight="1">
      <c r="A18" s="758" t="s">
        <v>284</v>
      </c>
      <c r="B18" s="758"/>
      <c r="C18" s="758"/>
      <c r="D18" s="267" t="s">
        <v>286</v>
      </c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0"/>
      <c r="BL18" s="260"/>
      <c r="BM18" s="260"/>
      <c r="BN18" s="260"/>
      <c r="BO18" s="260"/>
      <c r="BP18" s="260"/>
      <c r="BQ18" s="260"/>
      <c r="BR18" s="260"/>
    </row>
    <row r="19" spans="1:70" s="111" customFormat="1" ht="15.6">
      <c r="A19" s="261"/>
      <c r="B19" s="262"/>
      <c r="C19" s="262"/>
      <c r="D19" s="263"/>
      <c r="E19" s="263"/>
      <c r="F19" s="263"/>
      <c r="G19" s="264"/>
      <c r="H19" s="264"/>
      <c r="I19" s="264"/>
      <c r="J19" s="264"/>
      <c r="K19" s="264"/>
      <c r="L19" s="264"/>
      <c r="M19" s="264"/>
      <c r="N19" s="264"/>
      <c r="O19" s="264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2"/>
      <c r="BJ19" s="262"/>
      <c r="BK19" s="262"/>
      <c r="BL19" s="265"/>
      <c r="BM19" s="265"/>
      <c r="BN19" s="265"/>
    </row>
    <row r="20" spans="1:70" s="241" customFormat="1" ht="13.2">
      <c r="A20" s="112"/>
    </row>
  </sheetData>
  <mergeCells count="23">
    <mergeCell ref="AE1:AM1"/>
    <mergeCell ref="A2:AN2"/>
    <mergeCell ref="A5:A6"/>
    <mergeCell ref="B5:B6"/>
    <mergeCell ref="C5:C6"/>
    <mergeCell ref="D5:F6"/>
    <mergeCell ref="G5:AP5"/>
    <mergeCell ref="G6:I6"/>
    <mergeCell ref="J6:L6"/>
    <mergeCell ref="AN6:AP6"/>
    <mergeCell ref="AQ5:AQ7"/>
    <mergeCell ref="A15:C15"/>
    <mergeCell ref="A18:C18"/>
    <mergeCell ref="AE6:AG6"/>
    <mergeCell ref="AH6:AJ6"/>
    <mergeCell ref="AK6:AM6"/>
    <mergeCell ref="M6:O6"/>
    <mergeCell ref="P6:R6"/>
    <mergeCell ref="S6:U6"/>
    <mergeCell ref="V6:X6"/>
    <mergeCell ref="Y6:AA6"/>
    <mergeCell ref="AB6:AD6"/>
    <mergeCell ref="D15:F15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B18"/>
  <sheetViews>
    <sheetView zoomScale="95" zoomScaleNormal="95" workbookViewId="0">
      <selection activeCell="C10" sqref="C10"/>
    </sheetView>
  </sheetViews>
  <sheetFormatPr defaultRowHeight="14.4"/>
  <cols>
    <col min="1" max="1" width="4.33203125" style="284" customWidth="1"/>
    <col min="2" max="2" width="36.88671875" style="284" customWidth="1"/>
    <col min="3" max="3" width="98.33203125" style="284" customWidth="1"/>
    <col min="4" max="256" width="8.88671875" style="284"/>
    <col min="257" max="257" width="4.33203125" style="284" customWidth="1"/>
    <col min="258" max="258" width="35.6640625" style="284" customWidth="1"/>
    <col min="259" max="259" width="40.5546875" style="284" customWidth="1"/>
    <col min="260" max="512" width="8.88671875" style="284"/>
    <col min="513" max="513" width="4.33203125" style="284" customWidth="1"/>
    <col min="514" max="514" width="35.6640625" style="284" customWidth="1"/>
    <col min="515" max="515" width="40.5546875" style="284" customWidth="1"/>
    <col min="516" max="768" width="8.88671875" style="284"/>
    <col min="769" max="769" width="4.33203125" style="284" customWidth="1"/>
    <col min="770" max="770" width="35.6640625" style="284" customWidth="1"/>
    <col min="771" max="771" width="40.5546875" style="284" customWidth="1"/>
    <col min="772" max="1024" width="8.88671875" style="284"/>
    <col min="1025" max="1025" width="4.33203125" style="284" customWidth="1"/>
    <col min="1026" max="1026" width="35.6640625" style="284" customWidth="1"/>
    <col min="1027" max="1027" width="40.5546875" style="284" customWidth="1"/>
    <col min="1028" max="1280" width="8.88671875" style="284"/>
    <col min="1281" max="1281" width="4.33203125" style="284" customWidth="1"/>
    <col min="1282" max="1282" width="35.6640625" style="284" customWidth="1"/>
    <col min="1283" max="1283" width="40.5546875" style="284" customWidth="1"/>
    <col min="1284" max="1536" width="8.88671875" style="284"/>
    <col min="1537" max="1537" width="4.33203125" style="284" customWidth="1"/>
    <col min="1538" max="1538" width="35.6640625" style="284" customWidth="1"/>
    <col min="1539" max="1539" width="40.5546875" style="284" customWidth="1"/>
    <col min="1540" max="1792" width="8.88671875" style="284"/>
    <col min="1793" max="1793" width="4.33203125" style="284" customWidth="1"/>
    <col min="1794" max="1794" width="35.6640625" style="284" customWidth="1"/>
    <col min="1795" max="1795" width="40.5546875" style="284" customWidth="1"/>
    <col min="1796" max="2048" width="8.88671875" style="284"/>
    <col min="2049" max="2049" width="4.33203125" style="284" customWidth="1"/>
    <col min="2050" max="2050" width="35.6640625" style="284" customWidth="1"/>
    <col min="2051" max="2051" width="40.5546875" style="284" customWidth="1"/>
    <col min="2052" max="2304" width="8.88671875" style="284"/>
    <col min="2305" max="2305" width="4.33203125" style="284" customWidth="1"/>
    <col min="2306" max="2306" width="35.6640625" style="284" customWidth="1"/>
    <col min="2307" max="2307" width="40.5546875" style="284" customWidth="1"/>
    <col min="2308" max="2560" width="8.88671875" style="284"/>
    <col min="2561" max="2561" width="4.33203125" style="284" customWidth="1"/>
    <col min="2562" max="2562" width="35.6640625" style="284" customWidth="1"/>
    <col min="2563" max="2563" width="40.5546875" style="284" customWidth="1"/>
    <col min="2564" max="2816" width="8.88671875" style="284"/>
    <col min="2817" max="2817" width="4.33203125" style="284" customWidth="1"/>
    <col min="2818" max="2818" width="35.6640625" style="284" customWidth="1"/>
    <col min="2819" max="2819" width="40.5546875" style="284" customWidth="1"/>
    <col min="2820" max="3072" width="8.88671875" style="284"/>
    <col min="3073" max="3073" width="4.33203125" style="284" customWidth="1"/>
    <col min="3074" max="3074" width="35.6640625" style="284" customWidth="1"/>
    <col min="3075" max="3075" width="40.5546875" style="284" customWidth="1"/>
    <col min="3076" max="3328" width="8.88671875" style="284"/>
    <col min="3329" max="3329" width="4.33203125" style="284" customWidth="1"/>
    <col min="3330" max="3330" width="35.6640625" style="284" customWidth="1"/>
    <col min="3331" max="3331" width="40.5546875" style="284" customWidth="1"/>
    <col min="3332" max="3584" width="8.88671875" style="284"/>
    <col min="3585" max="3585" width="4.33203125" style="284" customWidth="1"/>
    <col min="3586" max="3586" width="35.6640625" style="284" customWidth="1"/>
    <col min="3587" max="3587" width="40.5546875" style="284" customWidth="1"/>
    <col min="3588" max="3840" width="8.88671875" style="284"/>
    <col min="3841" max="3841" width="4.33203125" style="284" customWidth="1"/>
    <col min="3842" max="3842" width="35.6640625" style="284" customWidth="1"/>
    <col min="3843" max="3843" width="40.5546875" style="284" customWidth="1"/>
    <col min="3844" max="4096" width="8.88671875" style="284"/>
    <col min="4097" max="4097" width="4.33203125" style="284" customWidth="1"/>
    <col min="4098" max="4098" width="35.6640625" style="284" customWidth="1"/>
    <col min="4099" max="4099" width="40.5546875" style="284" customWidth="1"/>
    <col min="4100" max="4352" width="8.88671875" style="284"/>
    <col min="4353" max="4353" width="4.33203125" style="284" customWidth="1"/>
    <col min="4354" max="4354" width="35.6640625" style="284" customWidth="1"/>
    <col min="4355" max="4355" width="40.5546875" style="284" customWidth="1"/>
    <col min="4356" max="4608" width="8.88671875" style="284"/>
    <col min="4609" max="4609" width="4.33203125" style="284" customWidth="1"/>
    <col min="4610" max="4610" width="35.6640625" style="284" customWidth="1"/>
    <col min="4611" max="4611" width="40.5546875" style="284" customWidth="1"/>
    <col min="4612" max="4864" width="8.88671875" style="284"/>
    <col min="4865" max="4865" width="4.33203125" style="284" customWidth="1"/>
    <col min="4866" max="4866" width="35.6640625" style="284" customWidth="1"/>
    <col min="4867" max="4867" width="40.5546875" style="284" customWidth="1"/>
    <col min="4868" max="5120" width="8.88671875" style="284"/>
    <col min="5121" max="5121" width="4.33203125" style="284" customWidth="1"/>
    <col min="5122" max="5122" width="35.6640625" style="284" customWidth="1"/>
    <col min="5123" max="5123" width="40.5546875" style="284" customWidth="1"/>
    <col min="5124" max="5376" width="8.88671875" style="284"/>
    <col min="5377" max="5377" width="4.33203125" style="284" customWidth="1"/>
    <col min="5378" max="5378" width="35.6640625" style="284" customWidth="1"/>
    <col min="5379" max="5379" width="40.5546875" style="284" customWidth="1"/>
    <col min="5380" max="5632" width="8.88671875" style="284"/>
    <col min="5633" max="5633" width="4.33203125" style="284" customWidth="1"/>
    <col min="5634" max="5634" width="35.6640625" style="284" customWidth="1"/>
    <col min="5635" max="5635" width="40.5546875" style="284" customWidth="1"/>
    <col min="5636" max="5888" width="8.88671875" style="284"/>
    <col min="5889" max="5889" width="4.33203125" style="284" customWidth="1"/>
    <col min="5890" max="5890" width="35.6640625" style="284" customWidth="1"/>
    <col min="5891" max="5891" width="40.5546875" style="284" customWidth="1"/>
    <col min="5892" max="6144" width="8.88671875" style="284"/>
    <col min="6145" max="6145" width="4.33203125" style="284" customWidth="1"/>
    <col min="6146" max="6146" width="35.6640625" style="284" customWidth="1"/>
    <col min="6147" max="6147" width="40.5546875" style="284" customWidth="1"/>
    <col min="6148" max="6400" width="8.88671875" style="284"/>
    <col min="6401" max="6401" width="4.33203125" style="284" customWidth="1"/>
    <col min="6402" max="6402" width="35.6640625" style="284" customWidth="1"/>
    <col min="6403" max="6403" width="40.5546875" style="284" customWidth="1"/>
    <col min="6404" max="6656" width="8.88671875" style="284"/>
    <col min="6657" max="6657" width="4.33203125" style="284" customWidth="1"/>
    <col min="6658" max="6658" width="35.6640625" style="284" customWidth="1"/>
    <col min="6659" max="6659" width="40.5546875" style="284" customWidth="1"/>
    <col min="6660" max="6912" width="8.88671875" style="284"/>
    <col min="6913" max="6913" width="4.33203125" style="284" customWidth="1"/>
    <col min="6914" max="6914" width="35.6640625" style="284" customWidth="1"/>
    <col min="6915" max="6915" width="40.5546875" style="284" customWidth="1"/>
    <col min="6916" max="7168" width="8.88671875" style="284"/>
    <col min="7169" max="7169" width="4.33203125" style="284" customWidth="1"/>
    <col min="7170" max="7170" width="35.6640625" style="284" customWidth="1"/>
    <col min="7171" max="7171" width="40.5546875" style="284" customWidth="1"/>
    <col min="7172" max="7424" width="8.88671875" style="284"/>
    <col min="7425" max="7425" width="4.33203125" style="284" customWidth="1"/>
    <col min="7426" max="7426" width="35.6640625" style="284" customWidth="1"/>
    <col min="7427" max="7427" width="40.5546875" style="284" customWidth="1"/>
    <col min="7428" max="7680" width="8.88671875" style="284"/>
    <col min="7681" max="7681" width="4.33203125" style="284" customWidth="1"/>
    <col min="7682" max="7682" width="35.6640625" style="284" customWidth="1"/>
    <col min="7683" max="7683" width="40.5546875" style="284" customWidth="1"/>
    <col min="7684" max="7936" width="8.88671875" style="284"/>
    <col min="7937" max="7937" width="4.33203125" style="284" customWidth="1"/>
    <col min="7938" max="7938" width="35.6640625" style="284" customWidth="1"/>
    <col min="7939" max="7939" width="40.5546875" style="284" customWidth="1"/>
    <col min="7940" max="8192" width="8.88671875" style="284"/>
    <col min="8193" max="8193" width="4.33203125" style="284" customWidth="1"/>
    <col min="8194" max="8194" width="35.6640625" style="284" customWidth="1"/>
    <col min="8195" max="8195" width="40.5546875" style="284" customWidth="1"/>
    <col min="8196" max="8448" width="8.88671875" style="284"/>
    <col min="8449" max="8449" width="4.33203125" style="284" customWidth="1"/>
    <col min="8450" max="8450" width="35.6640625" style="284" customWidth="1"/>
    <col min="8451" max="8451" width="40.5546875" style="284" customWidth="1"/>
    <col min="8452" max="8704" width="8.88671875" style="284"/>
    <col min="8705" max="8705" width="4.33203125" style="284" customWidth="1"/>
    <col min="8706" max="8706" width="35.6640625" style="284" customWidth="1"/>
    <col min="8707" max="8707" width="40.5546875" style="284" customWidth="1"/>
    <col min="8708" max="8960" width="8.88671875" style="284"/>
    <col min="8961" max="8961" width="4.33203125" style="284" customWidth="1"/>
    <col min="8962" max="8962" width="35.6640625" style="284" customWidth="1"/>
    <col min="8963" max="8963" width="40.5546875" style="284" customWidth="1"/>
    <col min="8964" max="9216" width="8.88671875" style="284"/>
    <col min="9217" max="9217" width="4.33203125" style="284" customWidth="1"/>
    <col min="9218" max="9218" width="35.6640625" style="284" customWidth="1"/>
    <col min="9219" max="9219" width="40.5546875" style="284" customWidth="1"/>
    <col min="9220" max="9472" width="8.88671875" style="284"/>
    <col min="9473" max="9473" width="4.33203125" style="284" customWidth="1"/>
    <col min="9474" max="9474" width="35.6640625" style="284" customWidth="1"/>
    <col min="9475" max="9475" width="40.5546875" style="284" customWidth="1"/>
    <col min="9476" max="9728" width="8.88671875" style="284"/>
    <col min="9729" max="9729" width="4.33203125" style="284" customWidth="1"/>
    <col min="9730" max="9730" width="35.6640625" style="284" customWidth="1"/>
    <col min="9731" max="9731" width="40.5546875" style="284" customWidth="1"/>
    <col min="9732" max="9984" width="8.88671875" style="284"/>
    <col min="9985" max="9985" width="4.33203125" style="284" customWidth="1"/>
    <col min="9986" max="9986" width="35.6640625" style="284" customWidth="1"/>
    <col min="9987" max="9987" width="40.5546875" style="284" customWidth="1"/>
    <col min="9988" max="10240" width="8.88671875" style="284"/>
    <col min="10241" max="10241" width="4.33203125" style="284" customWidth="1"/>
    <col min="10242" max="10242" width="35.6640625" style="284" customWidth="1"/>
    <col min="10243" max="10243" width="40.5546875" style="284" customWidth="1"/>
    <col min="10244" max="10496" width="8.88671875" style="284"/>
    <col min="10497" max="10497" width="4.33203125" style="284" customWidth="1"/>
    <col min="10498" max="10498" width="35.6640625" style="284" customWidth="1"/>
    <col min="10499" max="10499" width="40.5546875" style="284" customWidth="1"/>
    <col min="10500" max="10752" width="8.88671875" style="284"/>
    <col min="10753" max="10753" width="4.33203125" style="284" customWidth="1"/>
    <col min="10754" max="10754" width="35.6640625" style="284" customWidth="1"/>
    <col min="10755" max="10755" width="40.5546875" style="284" customWidth="1"/>
    <col min="10756" max="11008" width="8.88671875" style="284"/>
    <col min="11009" max="11009" width="4.33203125" style="284" customWidth="1"/>
    <col min="11010" max="11010" width="35.6640625" style="284" customWidth="1"/>
    <col min="11011" max="11011" width="40.5546875" style="284" customWidth="1"/>
    <col min="11012" max="11264" width="8.88671875" style="284"/>
    <col min="11265" max="11265" width="4.33203125" style="284" customWidth="1"/>
    <col min="11266" max="11266" width="35.6640625" style="284" customWidth="1"/>
    <col min="11267" max="11267" width="40.5546875" style="284" customWidth="1"/>
    <col min="11268" max="11520" width="8.88671875" style="284"/>
    <col min="11521" max="11521" width="4.33203125" style="284" customWidth="1"/>
    <col min="11522" max="11522" width="35.6640625" style="284" customWidth="1"/>
    <col min="11523" max="11523" width="40.5546875" style="284" customWidth="1"/>
    <col min="11524" max="11776" width="8.88671875" style="284"/>
    <col min="11777" max="11777" width="4.33203125" style="284" customWidth="1"/>
    <col min="11778" max="11778" width="35.6640625" style="284" customWidth="1"/>
    <col min="11779" max="11779" width="40.5546875" style="284" customWidth="1"/>
    <col min="11780" max="12032" width="8.88671875" style="284"/>
    <col min="12033" max="12033" width="4.33203125" style="284" customWidth="1"/>
    <col min="12034" max="12034" width="35.6640625" style="284" customWidth="1"/>
    <col min="12035" max="12035" width="40.5546875" style="284" customWidth="1"/>
    <col min="12036" max="12288" width="8.88671875" style="284"/>
    <col min="12289" max="12289" width="4.33203125" style="284" customWidth="1"/>
    <col min="12290" max="12290" width="35.6640625" style="284" customWidth="1"/>
    <col min="12291" max="12291" width="40.5546875" style="284" customWidth="1"/>
    <col min="12292" max="12544" width="8.88671875" style="284"/>
    <col min="12545" max="12545" width="4.33203125" style="284" customWidth="1"/>
    <col min="12546" max="12546" width="35.6640625" style="284" customWidth="1"/>
    <col min="12547" max="12547" width="40.5546875" style="284" customWidth="1"/>
    <col min="12548" max="12800" width="8.88671875" style="284"/>
    <col min="12801" max="12801" width="4.33203125" style="284" customWidth="1"/>
    <col min="12802" max="12802" width="35.6640625" style="284" customWidth="1"/>
    <col min="12803" max="12803" width="40.5546875" style="284" customWidth="1"/>
    <col min="12804" max="13056" width="8.88671875" style="284"/>
    <col min="13057" max="13057" width="4.33203125" style="284" customWidth="1"/>
    <col min="13058" max="13058" width="35.6640625" style="284" customWidth="1"/>
    <col min="13059" max="13059" width="40.5546875" style="284" customWidth="1"/>
    <col min="13060" max="13312" width="8.88671875" style="284"/>
    <col min="13313" max="13313" width="4.33203125" style="284" customWidth="1"/>
    <col min="13314" max="13314" width="35.6640625" style="284" customWidth="1"/>
    <col min="13315" max="13315" width="40.5546875" style="284" customWidth="1"/>
    <col min="13316" max="13568" width="8.88671875" style="284"/>
    <col min="13569" max="13569" width="4.33203125" style="284" customWidth="1"/>
    <col min="13570" max="13570" width="35.6640625" style="284" customWidth="1"/>
    <col min="13571" max="13571" width="40.5546875" style="284" customWidth="1"/>
    <col min="13572" max="13824" width="8.88671875" style="284"/>
    <col min="13825" max="13825" width="4.33203125" style="284" customWidth="1"/>
    <col min="13826" max="13826" width="35.6640625" style="284" customWidth="1"/>
    <col min="13827" max="13827" width="40.5546875" style="284" customWidth="1"/>
    <col min="13828" max="14080" width="8.88671875" style="284"/>
    <col min="14081" max="14081" width="4.33203125" style="284" customWidth="1"/>
    <col min="14082" max="14082" width="35.6640625" style="284" customWidth="1"/>
    <col min="14083" max="14083" width="40.5546875" style="284" customWidth="1"/>
    <col min="14084" max="14336" width="8.88671875" style="284"/>
    <col min="14337" max="14337" width="4.33203125" style="284" customWidth="1"/>
    <col min="14338" max="14338" width="35.6640625" style="284" customWidth="1"/>
    <col min="14339" max="14339" width="40.5546875" style="284" customWidth="1"/>
    <col min="14340" max="14592" width="8.88671875" style="284"/>
    <col min="14593" max="14593" width="4.33203125" style="284" customWidth="1"/>
    <col min="14594" max="14594" width="35.6640625" style="284" customWidth="1"/>
    <col min="14595" max="14595" width="40.5546875" style="284" customWidth="1"/>
    <col min="14596" max="14848" width="8.88671875" style="284"/>
    <col min="14849" max="14849" width="4.33203125" style="284" customWidth="1"/>
    <col min="14850" max="14850" width="35.6640625" style="284" customWidth="1"/>
    <col min="14851" max="14851" width="40.5546875" style="284" customWidth="1"/>
    <col min="14852" max="15104" width="8.88671875" style="284"/>
    <col min="15105" max="15105" width="4.33203125" style="284" customWidth="1"/>
    <col min="15106" max="15106" width="35.6640625" style="284" customWidth="1"/>
    <col min="15107" max="15107" width="40.5546875" style="284" customWidth="1"/>
    <col min="15108" max="15360" width="8.88671875" style="284"/>
    <col min="15361" max="15361" width="4.33203125" style="284" customWidth="1"/>
    <col min="15362" max="15362" width="35.6640625" style="284" customWidth="1"/>
    <col min="15363" max="15363" width="40.5546875" style="284" customWidth="1"/>
    <col min="15364" max="15616" width="8.88671875" style="284"/>
    <col min="15617" max="15617" width="4.33203125" style="284" customWidth="1"/>
    <col min="15618" max="15618" width="35.6640625" style="284" customWidth="1"/>
    <col min="15619" max="15619" width="40.5546875" style="284" customWidth="1"/>
    <col min="15620" max="15872" width="8.88671875" style="284"/>
    <col min="15873" max="15873" width="4.33203125" style="284" customWidth="1"/>
    <col min="15874" max="15874" width="35.6640625" style="284" customWidth="1"/>
    <col min="15875" max="15875" width="40.5546875" style="284" customWidth="1"/>
    <col min="15876" max="16128" width="8.88671875" style="284"/>
    <col min="16129" max="16129" width="4.33203125" style="284" customWidth="1"/>
    <col min="16130" max="16130" width="35.6640625" style="284" customWidth="1"/>
    <col min="16131" max="16131" width="40.5546875" style="284" customWidth="1"/>
    <col min="16132" max="16384" width="8.88671875" style="284"/>
  </cols>
  <sheetData>
    <row r="1" spans="1:54" ht="22.5" customHeight="1">
      <c r="A1" s="281"/>
      <c r="B1" s="282"/>
      <c r="C1" s="283" t="s">
        <v>260</v>
      </c>
      <c r="D1" s="282"/>
      <c r="E1" s="282"/>
      <c r="F1" s="282"/>
      <c r="G1" s="282"/>
      <c r="H1" s="282"/>
      <c r="I1" s="282"/>
      <c r="J1" s="282"/>
      <c r="K1" s="282"/>
    </row>
    <row r="2" spans="1:54" ht="44.4" customHeight="1">
      <c r="A2" s="281"/>
      <c r="B2" s="774" t="s">
        <v>390</v>
      </c>
      <c r="C2" s="774"/>
      <c r="D2" s="285"/>
      <c r="E2" s="285"/>
      <c r="F2" s="285"/>
      <c r="G2" s="285"/>
      <c r="H2" s="285"/>
      <c r="I2" s="285"/>
      <c r="J2" s="285"/>
      <c r="K2" s="285"/>
    </row>
    <row r="3" spans="1:54" s="287" customFormat="1" ht="79.5" customHeight="1">
      <c r="A3" s="288" t="s">
        <v>272</v>
      </c>
      <c r="B3" s="268" t="s">
        <v>280</v>
      </c>
      <c r="C3" s="485" t="s">
        <v>475</v>
      </c>
      <c r="D3" s="286"/>
      <c r="E3" s="286"/>
      <c r="F3" s="286"/>
      <c r="G3" s="286"/>
      <c r="H3" s="286"/>
      <c r="I3" s="286"/>
      <c r="J3" s="286"/>
      <c r="K3" s="286"/>
    </row>
    <row r="4" spans="1:54" s="287" customFormat="1" ht="26.4">
      <c r="A4" s="288" t="s">
        <v>273</v>
      </c>
      <c r="B4" s="268" t="s">
        <v>283</v>
      </c>
      <c r="C4" s="496" t="s">
        <v>472</v>
      </c>
      <c r="D4" s="286"/>
      <c r="E4" s="286"/>
      <c r="F4" s="286"/>
      <c r="G4" s="286"/>
      <c r="H4" s="286"/>
      <c r="I4" s="286"/>
      <c r="J4" s="286"/>
      <c r="K4" s="286"/>
    </row>
    <row r="5" spans="1:54" s="290" customFormat="1" ht="15" customHeight="1">
      <c r="A5" s="288" t="s">
        <v>6</v>
      </c>
      <c r="B5" s="475" t="s">
        <v>450</v>
      </c>
      <c r="C5" s="496" t="s">
        <v>473</v>
      </c>
      <c r="D5" s="289"/>
      <c r="E5" s="289"/>
      <c r="F5" s="289"/>
      <c r="G5" s="289"/>
      <c r="H5" s="289"/>
      <c r="I5" s="289"/>
      <c r="J5" s="289"/>
      <c r="K5" s="289"/>
    </row>
    <row r="6" spans="1:54" s="290" customFormat="1" ht="51" customHeight="1">
      <c r="A6" s="288" t="s">
        <v>7</v>
      </c>
      <c r="B6" s="475" t="s">
        <v>451</v>
      </c>
      <c r="C6" s="496" t="s">
        <v>474</v>
      </c>
      <c r="D6" s="289"/>
      <c r="E6" s="289"/>
      <c r="F6" s="289"/>
      <c r="G6" s="289"/>
      <c r="H6" s="289"/>
      <c r="I6" s="289"/>
      <c r="J6" s="289"/>
      <c r="K6" s="289"/>
    </row>
    <row r="7" spans="1:54" s="290" customFormat="1" ht="31.5" customHeight="1">
      <c r="A7" s="288" t="s">
        <v>8</v>
      </c>
      <c r="B7" s="475" t="s">
        <v>452</v>
      </c>
      <c r="C7" s="486" t="s">
        <v>469</v>
      </c>
      <c r="D7" s="289"/>
      <c r="E7" s="289"/>
      <c r="F7" s="289"/>
      <c r="G7" s="289"/>
      <c r="H7" s="289"/>
      <c r="I7" s="289"/>
      <c r="J7" s="289"/>
      <c r="K7" s="289"/>
    </row>
    <row r="8" spans="1:54" ht="15.75" hidden="1" customHeight="1">
      <c r="A8" s="288"/>
      <c r="B8" s="268" t="s">
        <v>281</v>
      </c>
      <c r="C8" s="296"/>
      <c r="D8" s="289"/>
      <c r="E8" s="289"/>
      <c r="F8" s="289"/>
      <c r="G8" s="289"/>
      <c r="H8" s="289"/>
      <c r="I8" s="289"/>
      <c r="J8" s="289"/>
      <c r="K8" s="289"/>
    </row>
    <row r="9" spans="1:54" ht="31.5" customHeight="1">
      <c r="A9" s="535" t="s">
        <v>470</v>
      </c>
      <c r="B9" s="496" t="s">
        <v>471</v>
      </c>
      <c r="C9" s="496"/>
      <c r="D9" s="289"/>
      <c r="E9" s="289"/>
      <c r="F9" s="289"/>
      <c r="G9" s="289"/>
      <c r="H9" s="289"/>
      <c r="I9" s="289"/>
      <c r="J9" s="289"/>
      <c r="K9" s="289"/>
    </row>
    <row r="10" spans="1:54" s="287" customFormat="1" ht="63.75" customHeight="1">
      <c r="A10" s="306" t="s">
        <v>274</v>
      </c>
      <c r="B10" s="268" t="s">
        <v>287</v>
      </c>
      <c r="C10" s="486" t="s">
        <v>453</v>
      </c>
      <c r="D10" s="286"/>
      <c r="E10" s="286"/>
      <c r="F10" s="286"/>
      <c r="G10" s="286"/>
      <c r="H10" s="286"/>
      <c r="I10" s="286"/>
      <c r="J10" s="286"/>
      <c r="K10" s="286"/>
    </row>
    <row r="11" spans="1:54">
      <c r="A11" s="291"/>
      <c r="B11" s="292" t="s">
        <v>282</v>
      </c>
      <c r="C11" s="293"/>
      <c r="D11" s="285"/>
      <c r="E11" s="285"/>
      <c r="F11" s="285"/>
      <c r="G11" s="285"/>
      <c r="H11" s="285"/>
      <c r="I11" s="285"/>
      <c r="J11" s="285"/>
      <c r="K11" s="285"/>
    </row>
    <row r="12" spans="1:54">
      <c r="A12" s="291"/>
      <c r="B12" s="294"/>
      <c r="C12" s="295"/>
      <c r="D12" s="285"/>
      <c r="E12" s="285"/>
      <c r="F12" s="285"/>
      <c r="G12" s="285"/>
      <c r="H12" s="285"/>
      <c r="I12" s="285"/>
      <c r="J12" s="285"/>
      <c r="K12" s="285"/>
    </row>
    <row r="13" spans="1:54">
      <c r="A13" s="291"/>
      <c r="B13" s="294"/>
      <c r="C13" s="294"/>
      <c r="D13" s="285"/>
      <c r="E13" s="285"/>
      <c r="F13" s="285"/>
      <c r="G13" s="285"/>
      <c r="H13" s="285"/>
      <c r="I13" s="285"/>
      <c r="J13" s="285"/>
      <c r="K13" s="285"/>
    </row>
    <row r="14" spans="1:54" s="95" customFormat="1" ht="19.5" customHeight="1">
      <c r="A14" s="682" t="s">
        <v>442</v>
      </c>
      <c r="B14" s="682"/>
      <c r="C14" s="682"/>
      <c r="D14" s="682"/>
      <c r="E14" s="682"/>
      <c r="F14" s="682"/>
      <c r="G14" s="682"/>
      <c r="H14" s="682"/>
      <c r="I14" s="682"/>
      <c r="J14" s="682"/>
      <c r="K14" s="682"/>
      <c r="L14" s="682"/>
      <c r="M14" s="682"/>
      <c r="N14" s="682"/>
      <c r="O14" s="682"/>
      <c r="P14" s="682"/>
      <c r="Q14" s="682"/>
      <c r="R14" s="682"/>
      <c r="S14" s="682"/>
      <c r="T14" s="682"/>
      <c r="U14" s="682"/>
      <c r="V14" s="682"/>
      <c r="W14" s="682"/>
      <c r="X14" s="682"/>
      <c r="Y14" s="682"/>
      <c r="Z14" s="682"/>
      <c r="AA14" s="682"/>
      <c r="AB14" s="682"/>
      <c r="AC14" s="682"/>
      <c r="AD14" s="682"/>
      <c r="AE14" s="682"/>
      <c r="AF14" s="682"/>
      <c r="AG14" s="682"/>
      <c r="AH14" s="682"/>
      <c r="AI14" s="682"/>
      <c r="AJ14" s="682"/>
      <c r="AK14" s="682"/>
      <c r="AL14" s="682"/>
      <c r="AM14" s="682"/>
      <c r="AN14" s="682"/>
      <c r="AO14" s="682"/>
      <c r="AP14" s="682"/>
      <c r="AQ14" s="682"/>
      <c r="AR14" s="682"/>
      <c r="AS14" s="682"/>
      <c r="AT14" s="682"/>
      <c r="AU14" s="682"/>
      <c r="AV14" s="682"/>
      <c r="AW14" s="682"/>
      <c r="AX14" s="682"/>
      <c r="AY14" s="682"/>
      <c r="AZ14" s="116"/>
      <c r="BA14" s="116"/>
    </row>
    <row r="15" spans="1:54" s="95" customFormat="1" ht="19.5" customHeight="1">
      <c r="A15" s="377"/>
      <c r="B15" s="377"/>
      <c r="C15" s="377"/>
      <c r="D15" s="377"/>
      <c r="E15" s="377"/>
      <c r="F15" s="377"/>
      <c r="G15" s="377"/>
      <c r="H15" s="377"/>
      <c r="I15" s="398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116"/>
      <c r="BA15" s="116"/>
    </row>
    <row r="16" spans="1:54" s="95" customFormat="1" ht="16.5" customHeight="1">
      <c r="A16" s="224" t="s">
        <v>443</v>
      </c>
      <c r="B16" s="224"/>
      <c r="C16" s="266"/>
      <c r="D16" s="266"/>
      <c r="E16" s="223"/>
      <c r="F16" s="223"/>
      <c r="G16" s="223"/>
      <c r="H16" s="223"/>
      <c r="I16" s="399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112"/>
      <c r="BA16" s="112"/>
      <c r="BB16" s="112"/>
    </row>
    <row r="17" spans="1:51" s="95" customFormat="1" ht="18">
      <c r="A17" s="120"/>
      <c r="B17" s="117"/>
      <c r="C17" s="117"/>
      <c r="D17" s="121"/>
      <c r="E17" s="122"/>
      <c r="F17" s="122"/>
      <c r="G17" s="122"/>
      <c r="H17" s="117"/>
      <c r="I17" s="400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7"/>
      <c r="AP17" s="117"/>
      <c r="AQ17" s="117"/>
      <c r="AR17" s="117"/>
      <c r="AS17" s="117"/>
      <c r="AT17" s="118"/>
      <c r="AU17" s="118"/>
      <c r="AV17" s="118"/>
      <c r="AW17" s="118"/>
      <c r="AX17" s="118"/>
      <c r="AY17" s="123"/>
    </row>
    <row r="18" spans="1:51" s="95" customFormat="1" ht="18">
      <c r="A18" s="120"/>
      <c r="B18" s="117"/>
      <c r="C18" s="117"/>
      <c r="D18" s="121"/>
      <c r="E18" s="122"/>
      <c r="F18" s="122"/>
      <c r="G18" s="122"/>
      <c r="H18" s="117"/>
      <c r="I18" s="400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7"/>
      <c r="AP18" s="117"/>
      <c r="AQ18" s="117"/>
      <c r="AR18" s="117"/>
      <c r="AS18" s="117"/>
      <c r="AT18" s="118"/>
      <c r="AU18" s="118"/>
      <c r="AV18" s="118"/>
      <c r="AW18" s="118"/>
      <c r="AX18" s="118"/>
      <c r="AY18" s="123"/>
    </row>
  </sheetData>
  <mergeCells count="2">
    <mergeCell ref="B2:C2"/>
    <mergeCell ref="A14:AY14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selection activeCell="A18" sqref="A18:H19"/>
    </sheetView>
  </sheetViews>
  <sheetFormatPr defaultColWidth="9.109375" defaultRowHeight="13.8"/>
  <cols>
    <col min="1" max="16384" width="9.109375" style="355"/>
  </cols>
  <sheetData>
    <row r="1" spans="1:12" ht="18">
      <c r="A1" s="12"/>
      <c r="B1" s="12"/>
      <c r="C1" s="12"/>
      <c r="E1" s="356"/>
      <c r="F1" s="356"/>
      <c r="G1" s="357"/>
      <c r="H1" s="356" t="s">
        <v>399</v>
      </c>
    </row>
    <row r="2" spans="1:12" ht="18">
      <c r="A2" s="12"/>
      <c r="B2" s="12"/>
      <c r="C2" s="12"/>
      <c r="E2" s="356"/>
      <c r="F2" s="356"/>
      <c r="G2" s="357"/>
      <c r="H2" s="356"/>
    </row>
    <row r="3" spans="1:12" ht="43.5" customHeight="1">
      <c r="A3" s="12"/>
      <c r="B3" s="12"/>
      <c r="C3" s="12"/>
      <c r="E3" s="776" t="s">
        <v>447</v>
      </c>
      <c r="F3" s="777"/>
      <c r="G3" s="777"/>
      <c r="H3" s="777"/>
    </row>
    <row r="4" spans="1:12" ht="18">
      <c r="A4" s="12"/>
      <c r="B4" s="12"/>
      <c r="E4" s="778" t="s">
        <v>448</v>
      </c>
      <c r="F4" s="779"/>
      <c r="G4" s="779"/>
      <c r="H4" s="779"/>
    </row>
    <row r="5" spans="1:12" ht="18">
      <c r="A5" s="12"/>
      <c r="B5" s="12"/>
      <c r="C5" s="12"/>
      <c r="E5" s="357"/>
      <c r="F5" s="357"/>
      <c r="G5" s="358"/>
      <c r="H5" s="356"/>
    </row>
    <row r="6" spans="1:12" ht="18">
      <c r="A6" s="12"/>
      <c r="B6" s="12"/>
      <c r="C6" s="12"/>
      <c r="E6" s="357"/>
      <c r="F6" s="357"/>
      <c r="G6" s="357"/>
      <c r="H6" s="356"/>
    </row>
    <row r="7" spans="1:12" ht="18">
      <c r="A7" s="12"/>
      <c r="B7" s="12"/>
      <c r="C7" s="12"/>
      <c r="E7" s="357"/>
      <c r="F7" s="357"/>
      <c r="G7" s="357"/>
      <c r="H7" s="477" t="s">
        <v>449</v>
      </c>
    </row>
    <row r="8" spans="1:12" ht="18">
      <c r="A8" s="12"/>
      <c r="B8" s="12"/>
      <c r="C8" s="12"/>
      <c r="D8" s="12"/>
      <c r="E8" s="357"/>
      <c r="F8" s="357"/>
      <c r="G8" s="357"/>
      <c r="H8" s="356"/>
      <c r="I8" s="12"/>
      <c r="J8" s="12"/>
      <c r="K8" s="12"/>
      <c r="L8" s="12"/>
    </row>
    <row r="9" spans="1:12">
      <c r="A9" s="12"/>
      <c r="B9" s="12"/>
      <c r="C9" s="12"/>
      <c r="D9" s="12"/>
      <c r="G9" s="12"/>
      <c r="H9" s="359" t="s">
        <v>400</v>
      </c>
      <c r="I9" s="12"/>
      <c r="J9" s="12"/>
      <c r="K9" s="12"/>
      <c r="L9" s="12"/>
    </row>
    <row r="10" spans="1:12">
      <c r="A10" s="12"/>
      <c r="B10" s="12"/>
      <c r="C10" s="12"/>
      <c r="D10" s="12"/>
      <c r="E10" s="12"/>
      <c r="F10" s="12"/>
      <c r="I10" s="12"/>
      <c r="J10" s="12"/>
      <c r="K10" s="12"/>
      <c r="L10" s="12"/>
    </row>
    <row r="11" spans="1:12" ht="15.6">
      <c r="I11" s="360"/>
      <c r="J11" s="360"/>
      <c r="K11" s="12"/>
      <c r="L11" s="12"/>
    </row>
    <row r="12" spans="1:12">
      <c r="I12" s="12"/>
      <c r="J12" s="12"/>
      <c r="K12" s="12"/>
      <c r="L12" s="12"/>
    </row>
    <row r="13" spans="1:12">
      <c r="I13" s="12"/>
      <c r="J13" s="12"/>
      <c r="K13" s="12"/>
      <c r="L13" s="12"/>
    </row>
    <row r="14" spans="1:12">
      <c r="I14" s="12"/>
      <c r="J14" s="12"/>
      <c r="K14" s="12"/>
      <c r="L14" s="12"/>
    </row>
    <row r="15" spans="1:12">
      <c r="I15" s="12"/>
      <c r="J15" s="12"/>
      <c r="K15" s="12"/>
      <c r="L15" s="12"/>
    </row>
    <row r="16" spans="1:12">
      <c r="A16" s="12"/>
      <c r="B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18">
      <c r="A17" s="780" t="s">
        <v>401</v>
      </c>
      <c r="B17" s="781"/>
      <c r="C17" s="781"/>
      <c r="D17" s="781"/>
      <c r="E17" s="781"/>
      <c r="F17" s="781"/>
      <c r="G17" s="781"/>
      <c r="H17" s="781"/>
      <c r="I17" s="12"/>
      <c r="J17" s="12"/>
      <c r="K17" s="12"/>
      <c r="L17" s="12"/>
    </row>
    <row r="18" spans="1:12">
      <c r="A18" s="782" t="s">
        <v>468</v>
      </c>
      <c r="B18" s="783"/>
      <c r="C18" s="783"/>
      <c r="D18" s="783"/>
      <c r="E18" s="783"/>
      <c r="F18" s="783"/>
      <c r="G18" s="783"/>
      <c r="H18" s="783"/>
      <c r="I18" s="12"/>
      <c r="J18" s="12"/>
      <c r="K18" s="12"/>
      <c r="L18" s="12"/>
    </row>
    <row r="19" spans="1:12">
      <c r="A19" s="783"/>
      <c r="B19" s="783"/>
      <c r="C19" s="783"/>
      <c r="D19" s="783"/>
      <c r="E19" s="783"/>
      <c r="F19" s="783"/>
      <c r="G19" s="783"/>
      <c r="H19" s="783"/>
      <c r="I19" s="12"/>
      <c r="J19" s="12"/>
      <c r="K19" s="12"/>
      <c r="L19" s="12"/>
    </row>
    <row r="20" spans="1:12">
      <c r="A20" s="782" t="s">
        <v>402</v>
      </c>
      <c r="B20" s="783"/>
      <c r="C20" s="783"/>
      <c r="D20" s="783"/>
      <c r="E20" s="783"/>
      <c r="F20" s="783"/>
      <c r="G20" s="783"/>
      <c r="H20" s="783"/>
      <c r="I20" s="12"/>
      <c r="J20" s="12"/>
      <c r="K20" s="12"/>
      <c r="L20" s="12"/>
    </row>
    <row r="21" spans="1:12">
      <c r="A21" s="783"/>
      <c r="B21" s="783"/>
      <c r="C21" s="783"/>
      <c r="D21" s="783"/>
      <c r="E21" s="783"/>
      <c r="F21" s="783"/>
      <c r="G21" s="783"/>
      <c r="H21" s="783"/>
      <c r="I21" s="12"/>
      <c r="J21" s="12"/>
      <c r="K21" s="12"/>
      <c r="L21" s="12"/>
    </row>
    <row r="22" spans="1:12">
      <c r="A22" s="783"/>
      <c r="B22" s="783"/>
      <c r="C22" s="783"/>
      <c r="D22" s="783"/>
      <c r="E22" s="783"/>
      <c r="F22" s="783"/>
      <c r="G22" s="783"/>
      <c r="H22" s="783"/>
      <c r="I22" s="12"/>
      <c r="J22" s="12"/>
      <c r="K22" s="12"/>
      <c r="L22" s="12"/>
    </row>
    <row r="23" spans="1:12">
      <c r="A23" s="783"/>
      <c r="B23" s="783"/>
      <c r="C23" s="783"/>
      <c r="D23" s="783"/>
      <c r="E23" s="783"/>
      <c r="F23" s="783"/>
      <c r="G23" s="783"/>
      <c r="H23" s="783"/>
      <c r="I23" s="12"/>
      <c r="J23" s="12"/>
      <c r="K23" s="12"/>
      <c r="L23" s="12"/>
    </row>
    <row r="24" spans="1:12" ht="18">
      <c r="A24" s="357"/>
      <c r="B24" s="357"/>
      <c r="C24" s="357"/>
      <c r="D24" s="357"/>
      <c r="E24" s="357"/>
      <c r="F24" s="357"/>
      <c r="G24" s="357"/>
      <c r="H24" s="357"/>
      <c r="I24" s="12"/>
      <c r="J24" s="12"/>
      <c r="K24" s="12"/>
      <c r="L24" s="12"/>
    </row>
    <row r="25" spans="1:12" ht="18">
      <c r="A25" s="357"/>
      <c r="B25" s="357"/>
      <c r="C25" s="357"/>
      <c r="D25" s="357"/>
      <c r="E25" s="357"/>
      <c r="F25" s="357"/>
      <c r="G25" s="357"/>
      <c r="H25" s="357"/>
      <c r="I25" s="12"/>
      <c r="J25" s="12"/>
      <c r="K25" s="12"/>
      <c r="L25" s="12"/>
    </row>
    <row r="26" spans="1:12" ht="18">
      <c r="A26" s="357"/>
      <c r="B26" s="357"/>
      <c r="C26" s="357"/>
      <c r="D26" s="357"/>
      <c r="E26" s="357"/>
      <c r="F26" s="357"/>
      <c r="G26" s="361" t="s">
        <v>403</v>
      </c>
      <c r="H26" s="361"/>
      <c r="I26" s="12"/>
      <c r="J26" s="12"/>
      <c r="K26" s="12"/>
      <c r="L26" s="12"/>
    </row>
    <row r="27" spans="1:12" ht="18">
      <c r="A27" s="357"/>
      <c r="B27" s="357"/>
      <c r="C27" s="357"/>
      <c r="D27" s="357"/>
      <c r="E27" s="357"/>
      <c r="F27" s="357"/>
      <c r="G27" s="361"/>
      <c r="H27" s="361" t="s">
        <v>404</v>
      </c>
      <c r="I27" s="12"/>
      <c r="J27" s="12"/>
      <c r="K27" s="12"/>
      <c r="L27" s="12"/>
    </row>
    <row r="28" spans="1:12">
      <c r="A28" s="12"/>
      <c r="I28" s="12"/>
      <c r="J28" s="12"/>
      <c r="K28" s="12"/>
      <c r="L28" s="12"/>
    </row>
    <row r="29" spans="1:12">
      <c r="A29" s="12"/>
      <c r="I29" s="12"/>
      <c r="J29" s="12"/>
      <c r="K29" s="12"/>
      <c r="L29" s="12"/>
    </row>
    <row r="30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44" spans="5:8" ht="15.6">
      <c r="E44" s="775"/>
      <c r="F44" s="775"/>
      <c r="G44" s="775"/>
      <c r="H44" s="775"/>
    </row>
    <row r="45" spans="5:8" ht="15.6">
      <c r="E45" s="361"/>
      <c r="F45" s="775"/>
      <c r="G45" s="775"/>
      <c r="H45" s="361"/>
    </row>
  </sheetData>
  <mergeCells count="7">
    <mergeCell ref="F45:G45"/>
    <mergeCell ref="E3:H3"/>
    <mergeCell ref="E4:H4"/>
    <mergeCell ref="A17:H17"/>
    <mergeCell ref="A18:H19"/>
    <mergeCell ref="A20:H23"/>
    <mergeCell ref="E44:H4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Лист1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2019-04-22T06:29:10Z</cp:lastPrinted>
  <dcterms:created xsi:type="dcterms:W3CDTF">2011-05-17T05:04:33Z</dcterms:created>
  <dcterms:modified xsi:type="dcterms:W3CDTF">2019-06-25T07:31:10Z</dcterms:modified>
</cp:coreProperties>
</file>